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88" windowWidth="15768" windowHeight="12252"/>
  </bookViews>
  <sheets>
    <sheet name="приложение" sheetId="5" r:id="rId1"/>
  </sheets>
  <definedNames>
    <definedName name="_xlnm._FilterDatabase" localSheetId="0" hidden="1">приложение!$A$3:$F$495</definedName>
    <definedName name="_xlnm.Print_Titles" localSheetId="0">приложение!$3:$3</definedName>
    <definedName name="_xlnm.Print_Area" localSheetId="0">приложение!$A$1:$G$495</definedName>
  </definedNames>
  <calcPr calcId="145621"/>
</workbook>
</file>

<file path=xl/calcChain.xml><?xml version="1.0" encoding="utf-8"?>
<calcChain xmlns="http://schemas.openxmlformats.org/spreadsheetml/2006/main">
  <c r="G5" i="5" l="1"/>
  <c r="G6" i="5"/>
  <c r="G7" i="5"/>
  <c r="G8" i="5"/>
  <c r="G9" i="5"/>
  <c r="G10" i="5"/>
  <c r="G11" i="5"/>
  <c r="G12" i="5"/>
  <c r="G13" i="5"/>
  <c r="G14" i="5"/>
  <c r="G16" i="5"/>
  <c r="G17" i="5"/>
  <c r="G18" i="5"/>
  <c r="G19" i="5"/>
  <c r="G20" i="5"/>
  <c r="G21" i="5"/>
  <c r="G22" i="5"/>
  <c r="G23" i="5"/>
  <c r="G24" i="5"/>
  <c r="G25" i="5"/>
  <c r="G27" i="5"/>
  <c r="G28" i="5"/>
  <c r="G29" i="5"/>
  <c r="G30" i="5"/>
  <c r="G31" i="5"/>
  <c r="G32" i="5"/>
  <c r="G33" i="5"/>
  <c r="G34" i="5"/>
  <c r="G35" i="5"/>
  <c r="G36" i="5"/>
  <c r="G37" i="5"/>
  <c r="G38" i="5"/>
  <c r="G39" i="5"/>
  <c r="G40" i="5"/>
  <c r="G41" i="5"/>
  <c r="G42" i="5"/>
  <c r="G43" i="5"/>
  <c r="G44" i="5"/>
  <c r="G45" i="5"/>
  <c r="G46" i="5"/>
  <c r="G47" i="5"/>
  <c r="G50" i="5"/>
  <c r="G51" i="5"/>
  <c r="G53" i="5"/>
  <c r="G54" i="5"/>
  <c r="G55" i="5"/>
  <c r="G56" i="5"/>
  <c r="G57" i="5"/>
  <c r="G58" i="5"/>
  <c r="G59" i="5"/>
  <c r="G60" i="5"/>
  <c r="G61" i="5"/>
  <c r="G62" i="5"/>
  <c r="G63" i="5"/>
  <c r="G64" i="5"/>
  <c r="G65" i="5"/>
  <c r="G66" i="5"/>
  <c r="G67" i="5"/>
  <c r="G68" i="5"/>
  <c r="G71" i="5"/>
  <c r="G72" i="5"/>
  <c r="G73" i="5"/>
  <c r="G74" i="5"/>
  <c r="G75" i="5"/>
  <c r="G76" i="5"/>
  <c r="G77" i="5"/>
  <c r="G78" i="5"/>
  <c r="G79" i="5"/>
  <c r="G80" i="5"/>
  <c r="G81" i="5"/>
  <c r="G82" i="5"/>
  <c r="G83" i="5"/>
  <c r="G84" i="5"/>
  <c r="G85" i="5"/>
  <c r="G86" i="5"/>
  <c r="G88" i="5"/>
  <c r="G89" i="5"/>
  <c r="G90" i="5"/>
  <c r="G98" i="5"/>
  <c r="G100" i="5"/>
  <c r="G101" i="5"/>
  <c r="G103" i="5"/>
  <c r="G104" i="5"/>
  <c r="G107" i="5"/>
  <c r="G108" i="5"/>
  <c r="G109" i="5"/>
  <c r="G113" i="5"/>
  <c r="G114" i="5"/>
  <c r="G115" i="5"/>
  <c r="G116" i="5"/>
  <c r="G117" i="5"/>
  <c r="G118" i="5"/>
  <c r="G119"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7" i="5"/>
  <c r="G198" i="5"/>
  <c r="G199" i="5"/>
  <c r="G200" i="5"/>
  <c r="G201" i="5"/>
  <c r="G202" i="5"/>
  <c r="G203"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5" i="5"/>
  <c r="G236" i="5"/>
  <c r="G237" i="5"/>
  <c r="G238" i="5"/>
  <c r="G239" i="5"/>
  <c r="G240" i="5"/>
  <c r="G241" i="5"/>
  <c r="G242" i="5"/>
  <c r="G243" i="5"/>
  <c r="G244" i="5"/>
  <c r="G245" i="5"/>
  <c r="G248" i="5"/>
  <c r="G249" i="5"/>
  <c r="G250" i="5"/>
  <c r="G251" i="5"/>
  <c r="G252" i="5"/>
  <c r="G253" i="5"/>
  <c r="G256" i="5"/>
  <c r="G257" i="5"/>
  <c r="G260" i="5"/>
  <c r="G261" i="5"/>
  <c r="G262" i="5"/>
  <c r="G263" i="5"/>
  <c r="G266" i="5"/>
  <c r="G267" i="5"/>
  <c r="G270" i="5"/>
  <c r="G271" i="5"/>
  <c r="G272" i="5"/>
  <c r="G273" i="5"/>
  <c r="G280" i="5"/>
  <c r="G281" i="5"/>
  <c r="G282" i="5"/>
  <c r="G283" i="5"/>
  <c r="G284" i="5"/>
  <c r="G285" i="5"/>
  <c r="G288" i="5"/>
  <c r="G289" i="5"/>
  <c r="G296" i="5"/>
  <c r="G297" i="5"/>
  <c r="G298" i="5"/>
  <c r="G299" i="5"/>
  <c r="G300" i="5"/>
  <c r="G301" i="5"/>
  <c r="G306" i="5"/>
  <c r="G309" i="5"/>
  <c r="G310" i="5"/>
  <c r="G311" i="5"/>
  <c r="G312" i="5"/>
  <c r="G313" i="5"/>
  <c r="G314" i="5"/>
  <c r="G315" i="5"/>
  <c r="G316" i="5"/>
  <c r="G317" i="5"/>
  <c r="G320" i="5"/>
  <c r="G321" i="5"/>
  <c r="G322" i="5"/>
  <c r="G323" i="5"/>
  <c r="G324" i="5"/>
  <c r="G325" i="5"/>
  <c r="G326" i="5"/>
  <c r="G327" i="5"/>
  <c r="G328" i="5"/>
  <c r="G329" i="5"/>
  <c r="G332" i="5"/>
  <c r="G333" i="5"/>
  <c r="G334" i="5"/>
  <c r="G335" i="5"/>
  <c r="G336" i="5"/>
  <c r="G337" i="5"/>
  <c r="G338" i="5"/>
  <c r="G339" i="5"/>
  <c r="G340" i="5"/>
  <c r="G342" i="5"/>
  <c r="G343" i="5"/>
  <c r="G344" i="5"/>
  <c r="G345" i="5"/>
  <c r="G346" i="5"/>
  <c r="G347" i="5"/>
  <c r="G350" i="5"/>
  <c r="G351" i="5"/>
  <c r="G352" i="5"/>
  <c r="G353" i="5"/>
  <c r="G354" i="5"/>
  <c r="G355" i="5"/>
  <c r="G356" i="5"/>
  <c r="G357" i="5"/>
  <c r="G358" i="5"/>
  <c r="G361" i="5"/>
  <c r="G362" i="5"/>
  <c r="G366"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400" i="5"/>
  <c r="G401" i="5"/>
  <c r="G402" i="5"/>
  <c r="G403" i="5"/>
  <c r="G404" i="5"/>
  <c r="G405" i="5"/>
  <c r="G406" i="5"/>
  <c r="G407" i="5"/>
  <c r="G408" i="5"/>
  <c r="G409" i="5"/>
  <c r="G410" i="5"/>
  <c r="G411" i="5"/>
  <c r="G412" i="5"/>
  <c r="G413" i="5"/>
  <c r="G414" i="5"/>
  <c r="G415" i="5"/>
  <c r="G420" i="5"/>
  <c r="G421" i="5"/>
  <c r="G422" i="5"/>
  <c r="G423" i="5"/>
  <c r="G424" i="5"/>
  <c r="G425" i="5"/>
  <c r="G428" i="5"/>
  <c r="G429" i="5"/>
  <c r="G430" i="5"/>
  <c r="G431" i="5"/>
  <c r="G432" i="5"/>
  <c r="G433" i="5"/>
  <c r="G434" i="5"/>
  <c r="G435" i="5"/>
  <c r="G436" i="5"/>
  <c r="G437" i="5"/>
  <c r="G438" i="5"/>
  <c r="G439" i="5"/>
  <c r="G440" i="5"/>
  <c r="G441" i="5"/>
  <c r="G446" i="5"/>
  <c r="G447" i="5"/>
  <c r="G448" i="5"/>
  <c r="G449" i="5"/>
  <c r="G450" i="5"/>
  <c r="G452" i="5"/>
  <c r="G453" i="5"/>
  <c r="G454" i="5"/>
  <c r="G455" i="5"/>
  <c r="G456" i="5"/>
  <c r="G457" i="5"/>
  <c r="G458" i="5"/>
  <c r="G459" i="5"/>
  <c r="G463" i="5"/>
  <c r="G464" i="5"/>
  <c r="G466" i="5"/>
  <c r="G469" i="5"/>
  <c r="G471" i="5"/>
  <c r="G472" i="5"/>
  <c r="G474" i="5"/>
  <c r="G475" i="5"/>
  <c r="G476" i="5"/>
  <c r="G477" i="5"/>
  <c r="G478" i="5"/>
  <c r="G479" i="5"/>
  <c r="G480" i="5"/>
  <c r="G481" i="5"/>
  <c r="G482" i="5"/>
  <c r="G483" i="5"/>
  <c r="G484" i="5"/>
  <c r="G485" i="5"/>
  <c r="G487" i="5"/>
  <c r="G488" i="5"/>
  <c r="G493" i="5"/>
  <c r="G494" i="5"/>
  <c r="G495" i="5"/>
  <c r="G4" i="5"/>
  <c r="C437" i="5"/>
  <c r="D437" i="5"/>
  <c r="C411" i="5"/>
  <c r="C239" i="5"/>
  <c r="C354" i="5"/>
  <c r="C356" i="5"/>
  <c r="C320" i="5"/>
  <c r="C322" i="5"/>
  <c r="C311" i="5"/>
  <c r="C296" i="5"/>
  <c r="C262" i="5"/>
  <c r="C244" i="5"/>
  <c r="C242" i="5"/>
  <c r="C240" i="5"/>
  <c r="C237" i="5"/>
  <c r="C235" i="5"/>
  <c r="C230" i="5"/>
  <c r="C214" i="5"/>
  <c r="D214" i="5"/>
  <c r="C211" i="5"/>
  <c r="C209" i="5"/>
  <c r="C204" i="5" l="1"/>
  <c r="D204" i="5"/>
  <c r="C197" i="5"/>
  <c r="D197" i="5"/>
  <c r="C183" i="5"/>
  <c r="D183" i="5"/>
  <c r="E152" i="5"/>
  <c r="D152" i="5"/>
  <c r="C152" i="5"/>
  <c r="C98" i="5"/>
  <c r="C65" i="5"/>
  <c r="C50" i="5"/>
  <c r="D50" i="5"/>
  <c r="C46" i="5"/>
  <c r="D46" i="5"/>
  <c r="C43" i="5"/>
  <c r="C42" i="5" s="1"/>
  <c r="D43" i="5"/>
  <c r="D42" i="5" s="1"/>
  <c r="C18" i="5"/>
  <c r="C449" i="5"/>
  <c r="C448" i="5" s="1"/>
  <c r="C438" i="5"/>
  <c r="C436" i="5" s="1"/>
  <c r="C435" i="5" s="1"/>
  <c r="C432" i="5"/>
  <c r="C433" i="5"/>
  <c r="C430" i="5"/>
  <c r="C428" i="5"/>
  <c r="C426" i="5"/>
  <c r="C424" i="5"/>
  <c r="C422" i="5"/>
  <c r="C420" i="5"/>
  <c r="C418" i="5"/>
  <c r="C416" i="5"/>
  <c r="C413" i="5"/>
  <c r="C409" i="5"/>
  <c r="C406" i="5"/>
  <c r="C400" i="5"/>
  <c r="C398" i="5"/>
  <c r="C396" i="5"/>
  <c r="C394" i="5"/>
  <c r="C392" i="5"/>
  <c r="C390" i="5"/>
  <c r="C388" i="5"/>
  <c r="C385" i="5"/>
  <c r="C383" i="5"/>
  <c r="C381" i="5"/>
  <c r="C379" i="5"/>
  <c r="C377" i="5"/>
  <c r="C375" i="5"/>
  <c r="C373" i="5"/>
  <c r="C371" i="5"/>
  <c r="C369" i="5"/>
  <c r="C367" i="5"/>
  <c r="C363" i="5"/>
  <c r="C361" i="5"/>
  <c r="C359" i="5"/>
  <c r="C352" i="5"/>
  <c r="C350" i="5"/>
  <c r="C348" i="5"/>
  <c r="C345" i="5"/>
  <c r="C342" i="5"/>
  <c r="C338" i="5"/>
  <c r="C336" i="5"/>
  <c r="C334" i="5"/>
  <c r="C332" i="5"/>
  <c r="C330" i="5"/>
  <c r="C328" i="5"/>
  <c r="C326" i="5"/>
  <c r="C324" i="5"/>
  <c r="C318" i="5"/>
  <c r="C316" i="5"/>
  <c r="C314" i="5"/>
  <c r="C309" i="5"/>
  <c r="C307" i="5"/>
  <c r="C304" i="5"/>
  <c r="C302" i="5"/>
  <c r="C300" i="5"/>
  <c r="C298" i="5"/>
  <c r="C294" i="5"/>
  <c r="C290" i="5"/>
  <c r="C288" i="5"/>
  <c r="C286" i="5"/>
  <c r="C284" i="5"/>
  <c r="C282" i="5"/>
  <c r="C280" i="5"/>
  <c r="C278" i="5"/>
  <c r="C276" i="5"/>
  <c r="C274" i="5"/>
  <c r="C272" i="5"/>
  <c r="C270" i="5"/>
  <c r="C268" i="5"/>
  <c r="C266" i="5"/>
  <c r="C264" i="5"/>
  <c r="C260" i="5"/>
  <c r="C258" i="5"/>
  <c r="C256" i="5"/>
  <c r="C254" i="5"/>
  <c r="C252" i="5"/>
  <c r="C248" i="5"/>
  <c r="C246" i="5"/>
  <c r="C232" i="5"/>
  <c r="C228" i="5"/>
  <c r="C227" i="5" s="1"/>
  <c r="C223" i="5"/>
  <c r="D223" i="5"/>
  <c r="C221" i="5"/>
  <c r="C220" i="5" s="1"/>
  <c r="D221" i="5"/>
  <c r="D220" i="5" s="1"/>
  <c r="C218" i="5"/>
  <c r="C217" i="5" s="1"/>
  <c r="C208" i="5"/>
  <c r="C206" i="5"/>
  <c r="C202" i="5"/>
  <c r="C200" i="5"/>
  <c r="C195" i="5"/>
  <c r="C191" i="5"/>
  <c r="C189" i="5"/>
  <c r="C187" i="5"/>
  <c r="C181" i="5"/>
  <c r="C179" i="5"/>
  <c r="C177" i="5"/>
  <c r="C175" i="5"/>
  <c r="C171" i="5"/>
  <c r="C170" i="5" s="1"/>
  <c r="C168" i="5"/>
  <c r="C167" i="5" s="1"/>
  <c r="C165" i="5"/>
  <c r="C162" i="5" s="1"/>
  <c r="C159" i="5"/>
  <c r="C157" i="5"/>
  <c r="C154" i="5"/>
  <c r="C150" i="5"/>
  <c r="C141" i="5"/>
  <c r="C140" i="5" s="1"/>
  <c r="C138" i="5"/>
  <c r="C135" i="5"/>
  <c r="C130" i="5"/>
  <c r="C127" i="5" s="1"/>
  <c r="C124" i="5"/>
  <c r="C123" i="5" s="1"/>
  <c r="C121" i="5"/>
  <c r="C120" i="5" s="1"/>
  <c r="C118" i="5"/>
  <c r="C116" i="5"/>
  <c r="C114" i="5"/>
  <c r="C108" i="5"/>
  <c r="C105" i="5"/>
  <c r="D105" i="5"/>
  <c r="C103" i="5"/>
  <c r="D103" i="5"/>
  <c r="D98" i="5"/>
  <c r="C96" i="5"/>
  <c r="C95" i="5" s="1"/>
  <c r="D96" i="5"/>
  <c r="D95" i="5" s="1"/>
  <c r="C92" i="5"/>
  <c r="D92" i="5"/>
  <c r="C84" i="5"/>
  <c r="C81" i="5"/>
  <c r="C75" i="5"/>
  <c r="C72" i="5" s="1"/>
  <c r="C68" i="5" s="1"/>
  <c r="C62" i="5"/>
  <c r="C57" i="5"/>
  <c r="C53" i="5" s="1"/>
  <c r="C54" i="5"/>
  <c r="C38" i="5"/>
  <c r="C35" i="5"/>
  <c r="C32" i="5"/>
  <c r="C29" i="5"/>
  <c r="C22" i="5"/>
  <c r="C10" i="5"/>
  <c r="C7" i="5"/>
  <c r="C6" i="5" s="1"/>
  <c r="C403" i="5" l="1"/>
  <c r="C146" i="5"/>
  <c r="D91" i="5"/>
  <c r="C161" i="5"/>
  <c r="C17" i="5"/>
  <c r="C16" i="5" s="1"/>
  <c r="C358" i="5"/>
  <c r="C134" i="5"/>
  <c r="C156" i="5"/>
  <c r="C145" i="5" s="1"/>
  <c r="C61" i="5"/>
  <c r="C199" i="5"/>
  <c r="C174" i="5"/>
  <c r="C126" i="5"/>
  <c r="C113" i="5"/>
  <c r="C107" i="5" s="1"/>
  <c r="C91" i="5"/>
  <c r="C41" i="5"/>
  <c r="C5" i="5"/>
  <c r="C226" i="5" l="1"/>
  <c r="C225" i="5"/>
  <c r="C173" i="5"/>
  <c r="C4" i="5" s="1"/>
  <c r="C495" i="5" l="1"/>
  <c r="F447" i="5" l="1"/>
  <c r="F234" i="5"/>
  <c r="E223" i="5"/>
  <c r="E111" i="5"/>
  <c r="E110" i="5" s="1"/>
  <c r="E98" i="5"/>
  <c r="E92" i="5"/>
  <c r="F52" i="5"/>
  <c r="E449" i="5" l="1"/>
  <c r="D449" i="5"/>
  <c r="F490" i="5"/>
  <c r="F462" i="5"/>
  <c r="F441" i="5"/>
  <c r="D438" i="5"/>
  <c r="D436" i="5" s="1"/>
  <c r="D435" i="5" s="1"/>
  <c r="F427" i="5"/>
  <c r="E426" i="5"/>
  <c r="D426" i="5"/>
  <c r="F419" i="5"/>
  <c r="D418" i="5"/>
  <c r="F417" i="5"/>
  <c r="E416" i="5"/>
  <c r="D416" i="5"/>
  <c r="F426" i="5" l="1"/>
  <c r="F416" i="5"/>
  <c r="F368" i="5"/>
  <c r="E367" i="5"/>
  <c r="D367" i="5"/>
  <c r="F360" i="5"/>
  <c r="E359" i="5"/>
  <c r="D359" i="5"/>
  <c r="F349" i="5"/>
  <c r="E348" i="5"/>
  <c r="D348" i="5"/>
  <c r="F308" i="5"/>
  <c r="E307" i="5"/>
  <c r="D307" i="5"/>
  <c r="F303" i="5"/>
  <c r="D302" i="5"/>
  <c r="F295" i="5"/>
  <c r="E294" i="5"/>
  <c r="D294" i="5"/>
  <c r="F292" i="5"/>
  <c r="F269" i="5"/>
  <c r="E268" i="5"/>
  <c r="D268" i="5"/>
  <c r="F215" i="5"/>
  <c r="D208" i="5"/>
  <c r="F196" i="5"/>
  <c r="E195" i="5"/>
  <c r="D195" i="5"/>
  <c r="E193" i="5"/>
  <c r="F367" i="5" l="1"/>
  <c r="F348" i="5"/>
  <c r="F359" i="5"/>
  <c r="F268" i="5"/>
  <c r="F294" i="5"/>
  <c r="F307" i="5"/>
  <c r="F195" i="5"/>
  <c r="E163" i="5"/>
  <c r="F149" i="5"/>
  <c r="E96" i="5"/>
  <c r="E95" i="5" s="1"/>
  <c r="E69" i="5" l="1"/>
  <c r="E10" i="5"/>
  <c r="E418" i="5" l="1"/>
  <c r="F418" i="5" s="1"/>
  <c r="E318" i="5"/>
  <c r="E302" i="5"/>
  <c r="F302" i="5" s="1"/>
  <c r="E204" i="5" l="1"/>
  <c r="E124" i="5"/>
  <c r="E65" i="5"/>
  <c r="E214" i="5" l="1"/>
  <c r="E183" i="5"/>
  <c r="F109" i="5"/>
  <c r="E105" i="5"/>
  <c r="F214" i="5" l="1"/>
  <c r="E208" i="5"/>
  <c r="F132" i="5"/>
  <c r="F477" i="5"/>
  <c r="E433" i="5"/>
  <c r="F399" i="5"/>
  <c r="E398" i="5"/>
  <c r="D398" i="5"/>
  <c r="F353" i="5"/>
  <c r="E352" i="5"/>
  <c r="D352" i="5"/>
  <c r="F346" i="5"/>
  <c r="E345" i="5"/>
  <c r="D345" i="5"/>
  <c r="F327" i="5"/>
  <c r="E326" i="5"/>
  <c r="D326" i="5"/>
  <c r="F317" i="5"/>
  <c r="F319" i="5"/>
  <c r="D318" i="5"/>
  <c r="E316" i="5"/>
  <c r="D316" i="5"/>
  <c r="F313" i="5"/>
  <c r="E309" i="5"/>
  <c r="D309" i="5"/>
  <c r="F310" i="5"/>
  <c r="E304" i="5"/>
  <c r="D304" i="5"/>
  <c r="E300" i="5"/>
  <c r="D300" i="5"/>
  <c r="F299" i="5"/>
  <c r="F301" i="5"/>
  <c r="F305" i="5"/>
  <c r="E298" i="5"/>
  <c r="D298" i="5"/>
  <c r="F398" i="5" l="1"/>
  <c r="F352" i="5"/>
  <c r="F345" i="5"/>
  <c r="F304" i="5"/>
  <c r="F316" i="5"/>
  <c r="F318" i="5"/>
  <c r="F298" i="5"/>
  <c r="F326" i="5"/>
  <c r="F300" i="5"/>
  <c r="F293" i="5" l="1"/>
  <c r="F291" i="5"/>
  <c r="E290" i="5"/>
  <c r="D290" i="5"/>
  <c r="F289" i="5"/>
  <c r="E288" i="5"/>
  <c r="D288" i="5"/>
  <c r="F287" i="5"/>
  <c r="E286" i="5"/>
  <c r="D286" i="5"/>
  <c r="F277" i="5"/>
  <c r="E276" i="5"/>
  <c r="D276" i="5"/>
  <c r="F275" i="5"/>
  <c r="E274" i="5"/>
  <c r="D274" i="5"/>
  <c r="F261" i="5"/>
  <c r="E260" i="5"/>
  <c r="D260" i="5"/>
  <c r="F247" i="5"/>
  <c r="E246" i="5"/>
  <c r="D246" i="5"/>
  <c r="F219" i="5"/>
  <c r="E218" i="5"/>
  <c r="D218" i="5"/>
  <c r="D217" i="5" s="1"/>
  <c r="F207" i="5"/>
  <c r="F201" i="5"/>
  <c r="F203" i="5"/>
  <c r="E206" i="5"/>
  <c r="D206" i="5"/>
  <c r="E202" i="5"/>
  <c r="D202" i="5"/>
  <c r="E200" i="5"/>
  <c r="D200" i="5"/>
  <c r="D199" i="5" s="1"/>
  <c r="F190" i="5"/>
  <c r="F192" i="5"/>
  <c r="F182" i="5"/>
  <c r="F184" i="5"/>
  <c r="F188" i="5"/>
  <c r="F176" i="5"/>
  <c r="F178" i="5"/>
  <c r="F180" i="5"/>
  <c r="E191" i="5"/>
  <c r="D191" i="5"/>
  <c r="E189" i="5"/>
  <c r="D189" i="5"/>
  <c r="E187" i="5"/>
  <c r="D187" i="5"/>
  <c r="E181" i="5"/>
  <c r="D181" i="5"/>
  <c r="E179" i="5"/>
  <c r="D179" i="5"/>
  <c r="E177" i="5"/>
  <c r="D177" i="5"/>
  <c r="E175" i="5"/>
  <c r="D175" i="5"/>
  <c r="D174" i="5" s="1"/>
  <c r="F158" i="5"/>
  <c r="D157" i="5"/>
  <c r="D130" i="5"/>
  <c r="D127" i="5" s="1"/>
  <c r="F86" i="5"/>
  <c r="F208" i="5" l="1"/>
  <c r="F177" i="5"/>
  <c r="F179" i="5"/>
  <c r="F175" i="5"/>
  <c r="E174" i="5"/>
  <c r="D173" i="5"/>
  <c r="E199" i="5"/>
  <c r="F199" i="5" s="1"/>
  <c r="F290" i="5"/>
  <c r="F274" i="5"/>
  <c r="F286" i="5"/>
  <c r="F288" i="5"/>
  <c r="F260" i="5"/>
  <c r="F276" i="5"/>
  <c r="F181" i="5"/>
  <c r="F206" i="5"/>
  <c r="F246" i="5"/>
  <c r="F183" i="5"/>
  <c r="F187" i="5"/>
  <c r="F189" i="5"/>
  <c r="F191" i="5"/>
  <c r="F200" i="5"/>
  <c r="F202" i="5"/>
  <c r="F218" i="5"/>
  <c r="E217" i="5"/>
  <c r="F217" i="5" s="1"/>
  <c r="F174" i="5" l="1"/>
  <c r="E38" i="5" l="1"/>
  <c r="D38" i="5"/>
  <c r="F40" i="5"/>
  <c r="E35" i="5"/>
  <c r="D35" i="5"/>
  <c r="F37" i="5"/>
  <c r="E32" i="5"/>
  <c r="D32" i="5"/>
  <c r="F34" i="5"/>
  <c r="E29" i="5"/>
  <c r="D29" i="5"/>
  <c r="F31" i="5"/>
  <c r="F28" i="5"/>
  <c r="F27" i="5"/>
  <c r="F25" i="5"/>
  <c r="E22" i="5" l="1"/>
  <c r="E17" i="5" s="1"/>
  <c r="D22" i="5"/>
  <c r="E16" i="5" l="1"/>
  <c r="F425" i="5"/>
  <c r="E424" i="5"/>
  <c r="D424" i="5"/>
  <c r="E369" i="5"/>
  <c r="E157" i="5"/>
  <c r="F157" i="5" s="1"/>
  <c r="F125" i="5"/>
  <c r="F8" i="5"/>
  <c r="F9" i="5"/>
  <c r="F11" i="5"/>
  <c r="F12" i="5"/>
  <c r="F13" i="5"/>
  <c r="F14" i="5"/>
  <c r="F20" i="5"/>
  <c r="F21" i="5"/>
  <c r="F23" i="5"/>
  <c r="F24" i="5"/>
  <c r="F30" i="5"/>
  <c r="F33" i="5"/>
  <c r="F36" i="5"/>
  <c r="F39" i="5"/>
  <c r="F44" i="5"/>
  <c r="F47" i="5"/>
  <c r="F55" i="5"/>
  <c r="F56" i="5"/>
  <c r="F58" i="5"/>
  <c r="F59" i="5"/>
  <c r="F60" i="5"/>
  <c r="F63" i="5"/>
  <c r="F64" i="5"/>
  <c r="F66" i="5"/>
  <c r="F71" i="5"/>
  <c r="F73" i="5"/>
  <c r="F74" i="5"/>
  <c r="F76" i="5"/>
  <c r="F77" i="5"/>
  <c r="F78" i="5"/>
  <c r="F79" i="5"/>
  <c r="F80" i="5"/>
  <c r="F82" i="5"/>
  <c r="F83" i="5"/>
  <c r="F85" i="5"/>
  <c r="F87" i="5"/>
  <c r="F88" i="5"/>
  <c r="F89" i="5"/>
  <c r="F90" i="5"/>
  <c r="F115" i="5"/>
  <c r="F117" i="5"/>
  <c r="F119" i="5"/>
  <c r="F122" i="5"/>
  <c r="F128" i="5"/>
  <c r="F129" i="5"/>
  <c r="F131" i="5"/>
  <c r="F136" i="5"/>
  <c r="F137" i="5"/>
  <c r="F139" i="5"/>
  <c r="F142" i="5"/>
  <c r="F143" i="5"/>
  <c r="F144" i="5"/>
  <c r="F147" i="5"/>
  <c r="F148" i="5"/>
  <c r="F151" i="5"/>
  <c r="F155" i="5"/>
  <c r="F160" i="5"/>
  <c r="F166" i="5"/>
  <c r="F169" i="5"/>
  <c r="F172" i="5"/>
  <c r="F229" i="5"/>
  <c r="F233" i="5"/>
  <c r="F249" i="5"/>
  <c r="F250" i="5"/>
  <c r="F251" i="5"/>
  <c r="F253" i="5"/>
  <c r="F255" i="5"/>
  <c r="F257" i="5"/>
  <c r="F259" i="5"/>
  <c r="F265" i="5"/>
  <c r="F267" i="5"/>
  <c r="F271" i="5"/>
  <c r="F273" i="5"/>
  <c r="F279" i="5"/>
  <c r="F281" i="5"/>
  <c r="F283" i="5"/>
  <c r="F285" i="5"/>
  <c r="F306" i="5"/>
  <c r="F309" i="5"/>
  <c r="F315" i="5"/>
  <c r="F325" i="5"/>
  <c r="F329" i="5"/>
  <c r="F331" i="5"/>
  <c r="F333" i="5"/>
  <c r="F335" i="5"/>
  <c r="F337" i="5"/>
  <c r="F339" i="5"/>
  <c r="F341" i="5"/>
  <c r="F343" i="5"/>
  <c r="F344" i="5"/>
  <c r="F347" i="5"/>
  <c r="F351" i="5"/>
  <c r="F362" i="5"/>
  <c r="F364" i="5"/>
  <c r="F365" i="5"/>
  <c r="F366" i="5"/>
  <c r="F370" i="5"/>
  <c r="F372" i="5"/>
  <c r="F374" i="5"/>
  <c r="F376" i="5"/>
  <c r="F378" i="5"/>
  <c r="F380" i="5"/>
  <c r="F382" i="5"/>
  <c r="F384" i="5"/>
  <c r="F386" i="5"/>
  <c r="F387" i="5"/>
  <c r="F389" i="5"/>
  <c r="F391" i="5"/>
  <c r="F393" i="5"/>
  <c r="F395" i="5"/>
  <c r="F397" i="5"/>
  <c r="F401" i="5"/>
  <c r="F402" i="5"/>
  <c r="F404" i="5"/>
  <c r="F405" i="5"/>
  <c r="F407" i="5"/>
  <c r="F408" i="5"/>
  <c r="F410" i="5"/>
  <c r="F414" i="5"/>
  <c r="F421" i="5"/>
  <c r="F423" i="5"/>
  <c r="F429" i="5"/>
  <c r="F431" i="5"/>
  <c r="F434" i="5"/>
  <c r="F478" i="5"/>
  <c r="F480" i="5"/>
  <c r="D448" i="5"/>
  <c r="E438" i="5"/>
  <c r="E437" i="5" s="1"/>
  <c r="E432" i="5"/>
  <c r="D433" i="5"/>
  <c r="F433" i="5" s="1"/>
  <c r="E430" i="5"/>
  <c r="D430" i="5"/>
  <c r="E428" i="5"/>
  <c r="D428" i="5"/>
  <c r="E422" i="5"/>
  <c r="D422" i="5"/>
  <c r="E420" i="5"/>
  <c r="D420" i="5"/>
  <c r="E413" i="5"/>
  <c r="D413" i="5"/>
  <c r="E409" i="5"/>
  <c r="D409" i="5"/>
  <c r="E406" i="5"/>
  <c r="E403" i="5" s="1"/>
  <c r="D406" i="5"/>
  <c r="D403" i="5" s="1"/>
  <c r="E400" i="5"/>
  <c r="D400" i="5"/>
  <c r="E396" i="5"/>
  <c r="D396" i="5"/>
  <c r="E394" i="5"/>
  <c r="D394" i="5"/>
  <c r="E392" i="5"/>
  <c r="D392" i="5"/>
  <c r="E390" i="5"/>
  <c r="D390" i="5"/>
  <c r="E388" i="5"/>
  <c r="D388" i="5"/>
  <c r="E385" i="5"/>
  <c r="D385" i="5"/>
  <c r="E383" i="5"/>
  <c r="D383" i="5"/>
  <c r="E381" i="5"/>
  <c r="D381" i="5"/>
  <c r="E379" i="5"/>
  <c r="D379" i="5"/>
  <c r="E377" i="5"/>
  <c r="D377" i="5"/>
  <c r="E375" i="5"/>
  <c r="D375" i="5"/>
  <c r="E373" i="5"/>
  <c r="D373" i="5"/>
  <c r="E371" i="5"/>
  <c r="D371" i="5"/>
  <c r="D369" i="5"/>
  <c r="E363" i="5"/>
  <c r="D363" i="5"/>
  <c r="E361" i="5"/>
  <c r="D361" i="5"/>
  <c r="E350" i="5"/>
  <c r="D350" i="5"/>
  <c r="E342" i="5"/>
  <c r="D342" i="5"/>
  <c r="E338" i="5"/>
  <c r="E336" i="5"/>
  <c r="D336" i="5"/>
  <c r="E334" i="5"/>
  <c r="D334" i="5"/>
  <c r="E332" i="5"/>
  <c r="D332" i="5"/>
  <c r="E330" i="5"/>
  <c r="D330" i="5"/>
  <c r="E328" i="5"/>
  <c r="D328" i="5"/>
  <c r="E324" i="5"/>
  <c r="D324" i="5"/>
  <c r="E314" i="5"/>
  <c r="D314" i="5"/>
  <c r="E284" i="5"/>
  <c r="D284" i="5"/>
  <c r="E282" i="5"/>
  <c r="D282" i="5"/>
  <c r="E280" i="5"/>
  <c r="D280" i="5"/>
  <c r="E278" i="5"/>
  <c r="D278" i="5"/>
  <c r="E272" i="5"/>
  <c r="D272" i="5"/>
  <c r="E270" i="5"/>
  <c r="D270" i="5"/>
  <c r="E266" i="5"/>
  <c r="D266" i="5"/>
  <c r="E264" i="5"/>
  <c r="D264" i="5"/>
  <c r="E258" i="5"/>
  <c r="D258" i="5"/>
  <c r="E256" i="5"/>
  <c r="D256" i="5"/>
  <c r="E254" i="5"/>
  <c r="D254" i="5"/>
  <c r="E252" i="5"/>
  <c r="D252" i="5"/>
  <c r="E248" i="5"/>
  <c r="D248" i="5"/>
  <c r="E232" i="5"/>
  <c r="D232" i="5"/>
  <c r="E228" i="5"/>
  <c r="E227" i="5" s="1"/>
  <c r="D228" i="5"/>
  <c r="D227" i="5" s="1"/>
  <c r="E221" i="5"/>
  <c r="E220" i="5" s="1"/>
  <c r="E197" i="5"/>
  <c r="E173" i="5" s="1"/>
  <c r="E171" i="5"/>
  <c r="E170" i="5" s="1"/>
  <c r="E168" i="5"/>
  <c r="E167" i="5" s="1"/>
  <c r="E165" i="5"/>
  <c r="E159" i="5"/>
  <c r="E154" i="5"/>
  <c r="E150" i="5"/>
  <c r="E141" i="5"/>
  <c r="E140" i="5" s="1"/>
  <c r="E138" i="5"/>
  <c r="E135" i="5"/>
  <c r="D135" i="5"/>
  <c r="E130" i="5"/>
  <c r="E127" i="5" s="1"/>
  <c r="E123" i="5"/>
  <c r="E121" i="5"/>
  <c r="E120" i="5" s="1"/>
  <c r="E118" i="5"/>
  <c r="E116" i="5"/>
  <c r="E114" i="5"/>
  <c r="E108" i="5"/>
  <c r="E103" i="5"/>
  <c r="E84" i="5"/>
  <c r="E81" i="5"/>
  <c r="E75" i="5"/>
  <c r="E62" i="5"/>
  <c r="E57" i="5"/>
  <c r="E54" i="5"/>
  <c r="E50" i="5"/>
  <c r="E46" i="5"/>
  <c r="E43" i="5"/>
  <c r="F35" i="5"/>
  <c r="E7" i="5"/>
  <c r="E6" i="5" s="1"/>
  <c r="D7" i="5"/>
  <c r="D6" i="5" s="1"/>
  <c r="D338" i="5"/>
  <c r="D17" i="5"/>
  <c r="D141" i="5"/>
  <c r="D140" i="5" s="1"/>
  <c r="D81" i="5"/>
  <c r="D62" i="5"/>
  <c r="D57" i="5"/>
  <c r="D54" i="5"/>
  <c r="F22" i="5"/>
  <c r="D10" i="5"/>
  <c r="D432" i="5"/>
  <c r="F432" i="5" s="1"/>
  <c r="D171" i="5"/>
  <c r="D170" i="5" s="1"/>
  <c r="D168" i="5"/>
  <c r="D167" i="5" s="1"/>
  <c r="D165" i="5"/>
  <c r="F165" i="5" s="1"/>
  <c r="D159" i="5"/>
  <c r="D156" i="5" s="1"/>
  <c r="D154" i="5"/>
  <c r="D150" i="5"/>
  <c r="D138" i="5"/>
  <c r="D124" i="5"/>
  <c r="D123" i="5" s="1"/>
  <c r="D121" i="5"/>
  <c r="D120" i="5" s="1"/>
  <c r="D118" i="5"/>
  <c r="D116" i="5"/>
  <c r="D114" i="5"/>
  <c r="D108" i="5"/>
  <c r="D84" i="5"/>
  <c r="D75" i="5"/>
  <c r="D72" i="5" s="1"/>
  <c r="D65" i="5"/>
  <c r="F65" i="5" s="1"/>
  <c r="F32" i="5"/>
  <c r="E448" i="5"/>
  <c r="F388" i="5"/>
  <c r="F400" i="5"/>
  <c r="F415" i="5"/>
  <c r="F430" i="5"/>
  <c r="F377" i="5"/>
  <c r="F266" i="5"/>
  <c r="E239" i="5" l="1"/>
  <c r="F81" i="5"/>
  <c r="F272" i="5"/>
  <c r="F284" i="5"/>
  <c r="E358" i="5"/>
  <c r="F438" i="5"/>
  <c r="F437" i="5"/>
  <c r="F363" i="5"/>
  <c r="F394" i="5"/>
  <c r="D239" i="5"/>
  <c r="F422" i="5"/>
  <c r="D358" i="5"/>
  <c r="F338" i="5"/>
  <c r="F369" i="5"/>
  <c r="F130" i="5"/>
  <c r="F168" i="5"/>
  <c r="F118" i="5"/>
  <c r="F154" i="5"/>
  <c r="D146" i="5"/>
  <c r="F159" i="5"/>
  <c r="F150" i="5"/>
  <c r="E91" i="5"/>
  <c r="E72" i="5"/>
  <c r="E68" i="5" s="1"/>
  <c r="F57" i="5"/>
  <c r="F403" i="5"/>
  <c r="F227" i="5"/>
  <c r="F270" i="5"/>
  <c r="F350" i="5"/>
  <c r="F373" i="5"/>
  <c r="F385" i="5"/>
  <c r="F390" i="5"/>
  <c r="F396" i="5"/>
  <c r="F409" i="5"/>
  <c r="F413" i="5"/>
  <c r="F428" i="5"/>
  <c r="F54" i="5"/>
  <c r="F108" i="5"/>
  <c r="F420" i="5"/>
  <c r="F7" i="5"/>
  <c r="E156" i="5"/>
  <c r="F156" i="5" s="1"/>
  <c r="F449" i="5"/>
  <c r="E42" i="5"/>
  <c r="E41" i="5" s="1"/>
  <c r="F135" i="5"/>
  <c r="F123" i="5"/>
  <c r="F10" i="5"/>
  <c r="D61" i="5"/>
  <c r="F62" i="5"/>
  <c r="F75" i="5"/>
  <c r="F124" i="5"/>
  <c r="F232" i="5"/>
  <c r="F342" i="5"/>
  <c r="F361" i="5"/>
  <c r="E436" i="5"/>
  <c r="F228" i="5"/>
  <c r="D134" i="5"/>
  <c r="D126" i="5" s="1"/>
  <c r="F43" i="5"/>
  <c r="F392" i="5"/>
  <c r="F116" i="5"/>
  <c r="E61" i="5"/>
  <c r="F84" i="5"/>
  <c r="D145" i="5"/>
  <c r="F141" i="5"/>
  <c r="F138" i="5"/>
  <c r="F314" i="5"/>
  <c r="F254" i="5"/>
  <c r="F278" i="5"/>
  <c r="F282" i="5"/>
  <c r="F375" i="5"/>
  <c r="F379" i="5"/>
  <c r="F381" i="5"/>
  <c r="F406" i="5"/>
  <c r="E113" i="5"/>
  <c r="E107" i="5" s="1"/>
  <c r="E134" i="5"/>
  <c r="E126" i="5" s="1"/>
  <c r="F46" i="5"/>
  <c r="F121" i="5"/>
  <c r="F171" i="5"/>
  <c r="F248" i="5"/>
  <c r="F252" i="5"/>
  <c r="F330" i="5"/>
  <c r="F334" i="5"/>
  <c r="F336" i="5"/>
  <c r="E161" i="5"/>
  <c r="D113" i="5"/>
  <c r="F167" i="5"/>
  <c r="F127" i="5"/>
  <c r="F170" i="5"/>
  <c r="F258" i="5"/>
  <c r="F264" i="5"/>
  <c r="F324" i="5"/>
  <c r="F328" i="5"/>
  <c r="E53" i="5"/>
  <c r="D53" i="5"/>
  <c r="D41" i="5"/>
  <c r="F371" i="5"/>
  <c r="F383" i="5"/>
  <c r="F448" i="5"/>
  <c r="F424" i="5"/>
  <c r="F114" i="5"/>
  <c r="F256" i="5"/>
  <c r="F280" i="5"/>
  <c r="F332" i="5"/>
  <c r="F38" i="5"/>
  <c r="F29" i="5"/>
  <c r="E5" i="5"/>
  <c r="D5" i="5"/>
  <c r="F6" i="5"/>
  <c r="D68" i="5"/>
  <c r="D16" i="5"/>
  <c r="F16" i="5" s="1"/>
  <c r="F17" i="5"/>
  <c r="F120" i="5"/>
  <c r="F140" i="5"/>
  <c r="D162" i="5"/>
  <c r="E435" i="5" l="1"/>
  <c r="F435" i="5" s="1"/>
  <c r="F436" i="5"/>
  <c r="D225" i="5"/>
  <c r="E145" i="5"/>
  <c r="F145" i="5" s="1"/>
  <c r="F61" i="5"/>
  <c r="F41" i="5"/>
  <c r="F358" i="5"/>
  <c r="F146" i="5"/>
  <c r="E225" i="5"/>
  <c r="F72" i="5"/>
  <c r="F134" i="5"/>
  <c r="F42" i="5"/>
  <c r="D226" i="5"/>
  <c r="E226" i="5"/>
  <c r="F239" i="5"/>
  <c r="F113" i="5"/>
  <c r="D107" i="5"/>
  <c r="F107" i="5" s="1"/>
  <c r="F68" i="5"/>
  <c r="F173" i="5"/>
  <c r="F53" i="5"/>
  <c r="F126" i="5"/>
  <c r="F5" i="5"/>
  <c r="F162" i="5"/>
  <c r="D161" i="5"/>
  <c r="F225" i="5" l="1"/>
  <c r="E4" i="5"/>
  <c r="E495" i="5" s="1"/>
  <c r="F226" i="5"/>
  <c r="D4" i="5"/>
  <c r="D495" i="5" s="1"/>
  <c r="F161" i="5"/>
  <c r="F4" i="5" l="1"/>
  <c r="F495" i="5"/>
</calcChain>
</file>

<file path=xl/sharedStrings.xml><?xml version="1.0" encoding="utf-8"?>
<sst xmlns="http://schemas.openxmlformats.org/spreadsheetml/2006/main" count="992" uniqueCount="988">
  <si>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</si>
  <si>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</si>
  <si>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</si>
  <si>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</si>
  <si>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</si>
  <si>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</si>
  <si>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</si>
  <si>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</si>
  <si>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</si>
  <si>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</si>
  <si>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</si>
  <si>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</si>
  <si>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</si>
  <si>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</si>
  <si>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</si>
  <si>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</si>
  <si>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</si>
  <si>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</si>
  <si>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</si>
  <si>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</si>
  <si>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</si>
  <si>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</si>
  <si>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</si>
  <si>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</si>
  <si>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</si>
  <si>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</si>
  <si>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</si>
  <si>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</si>
  <si>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</si>
  <si>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</si>
  <si>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</si>
  <si>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</si>
  <si>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</si>
  <si>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</si>
  <si>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</si>
  <si>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</si>
  <si>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</si>
  <si>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</si>
  <si>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</si>
  <si>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</si>
  <si>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</si>
  <si>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</si>
  <si>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</si>
  <si>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</si>
  <si>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</si>
  <si>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</si>
  <si>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</si>
  <si>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</si>
  <si>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</si>
  <si>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</si>
  <si>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</si>
  <si>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</si>
  <si>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</si>
  <si>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</si>
  <si>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</si>
  <si>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</si>
  <si>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</si>
  <si>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</si>
  <si>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</si>
  <si>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</si>
  <si>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</si>
  <si>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</si>
  <si>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</si>
  <si>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</si>
  <si>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</si>
  <si>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</si>
  <si>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</si>
  <si>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</si>
  <si>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</si>
  <si>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</si>
  <si>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</si>
  <si>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</si>
  <si>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</si>
  <si>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</si>
  <si>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</si>
  <si>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</si>
  <si>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</si>
  <si>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</si>
  <si>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</si>
  <si>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</si>
  <si>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</si>
  <si>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</si>
  <si>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</si>
  <si>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</si>
  <si>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</si>
  <si>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</si>
  <si>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</si>
  <si>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</si>
  <si>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</si>
  <si>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</si>
  <si>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</si>
  <si>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</si>
  <si>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</si>
  <si>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</si>
  <si>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</si>
  <si>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</si>
  <si>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</si>
  <si>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</si>
  <si>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</si>
  <si>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</si>
  <si>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</si>
  <si>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</si>
  <si>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</si>
  <si>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</si>
  <si>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</si>
  <si>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</si>
  <si>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</si>
  <si>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</si>
  <si>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</si>
  <si>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</si>
  <si>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</si>
  <si>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</si>
  <si>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</si>
  <si>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</si>
  <si>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</si>
  <si>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</si>
  <si>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</si>
  <si>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</si>
  <si>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</si>
  <si>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</si>
  <si>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</si>
  <si>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</si>
  <si>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</si>
  <si>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</si>
  <si>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</si>
  <si>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</si>
  <si>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</si>
  <si>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</si>
  <si>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</si>
  <si>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</si>
  <si>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</si>
  <si>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</si>
  <si>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</si>
  <si>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</si>
  <si>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</si>
  <si>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</si>
  <si>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</si>
  <si>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</si>
  <si>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</si>
  <si>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</si>
  <si>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</si>
  <si>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</si>
  <si>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</si>
  <si>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</si>
  <si>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</si>
  <si>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</si>
  <si>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</si>
  <si>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</si>
  <si>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</si>
  <si>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</si>
  <si>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</si>
  <si>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</si>
  <si>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</si>
  <si>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</si>
  <si>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</si>
  <si>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</si>
  <si>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</si>
  <si>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</si>
  <si>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</si>
  <si>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</si>
  <si>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</si>
  <si>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</si>
  <si>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</si>
  <si>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</si>
  <si>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</si>
  <si>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</si>
  <si>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</si>
  <si>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</si>
  <si>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</si>
  <si>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</si>
  <si>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</si>
  <si>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</si>
  <si>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</si>
  <si>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</si>
  <si>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</si>
  <si>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</si>
  <si>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</si>
  <si>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</si>
  <si>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</si>
  <si>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</si>
  <si>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</si>
  <si>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</si>
  <si>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</si>
  <si>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</si>
  <si>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</si>
  <si>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</si>
  <si>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</si>
  <si>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</si>
  <si>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</si>
  <si>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</si>
  <si>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</si>
  <si>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</si>
  <si>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</si>
  <si>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</si>
  <si>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</si>
  <si>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</si>
  <si>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</si>
  <si>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</si>
  <si>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</si>
  <si>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</si>
  <si>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</si>
  <si>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</si>
  <si>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</si>
  <si>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</si>
  <si>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</si>
  <si>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</si>
  <si>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</si>
  <si>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</si>
  <si>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</si>
  <si>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</si>
  <si>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</si>
  <si>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</si>
  <si>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</si>
  <si>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</si>
  <si>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</si>
  <si>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</si>
  <si>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</si>
  <si>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</si>
  <si>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</si>
  <si>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</si>
  <si>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</si>
  <si>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</si>
  <si>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</si>
  <si>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</si>
  <si>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</si>
  <si>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</si>
  <si>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</si>
  <si>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</si>
  <si>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</si>
  <si>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</si>
  <si>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</si>
  <si>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</si>
  <si>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</si>
  <si>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</si>
  <si>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</si>
  <si>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</si>
  <si>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</si>
  <si>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</si>
  <si>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</si>
  <si>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</si>
  <si>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</si>
  <si>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</si>
  <si>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</si>
  <si>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</si>
  <si>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</si>
  <si>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</si>
  <si>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</si>
  <si>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</si>
  <si>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</si>
  <si>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</si>
  <si>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</si>
  <si>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</si>
  <si>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</si>
  <si>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</si>
  <si>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</si>
  <si>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</si>
  <si>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</si>
  <si>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</si>
  <si>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</si>
  <si>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</si>
  <si>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</si>
  <si>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</si>
  <si>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</si>
  <si>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</si>
  <si>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</si>
  <si>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</si>
  <si>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</si>
  <si>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</si>
  <si>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</si>
  <si>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</si>
  <si>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</si>
  <si>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</si>
  <si>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</si>
  <si>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</si>
  <si>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</si>
  <si>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</si>
  <si>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</si>
  <si>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</si>
  <si>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</si>
  <si>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</si>
  <si>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</si>
  <si>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</si>
  <si>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</si>
  <si>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</si>
  <si>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</si>
  <si>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</si>
  <si>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</si>
  <si>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</si>
  <si>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</si>
  <si>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</si>
  <si>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</si>
  <si>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</si>
  <si>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</si>
  <si>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</si>
  <si>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</si>
  <si>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</si>
  <si>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</si>
  <si>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</si>
  <si>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</si>
  <si>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</si>
  <si>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</si>
  <si>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</si>
  <si>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</si>
  <si>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</si>
  <si>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</si>
  <si>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</si>
  <si>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</si>
  <si>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</si>
  <si>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</si>
  <si>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</si>
  <si>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</si>
  <si>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</si>
  <si>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</si>
  <si>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</si>
  <si>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</si>
  <si>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</si>
  <si>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</si>
  <si>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</si>
  <si>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</si>
  <si>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</si>
  <si>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</si>
  <si>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</si>
  <si>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</si>
  <si>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</si>
  <si>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</si>
  <si>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</si>
  <si>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</si>
  <si>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</si>
  <si>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</si>
  <si>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</si>
  <si>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</si>
  <si>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</si>
  <si>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</si>
  <si>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</si>
  <si>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</si>
  <si>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</si>
  <si>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</si>
  <si>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</si>
  <si>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</si>
  <si>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</si>
  <si>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</si>
  <si>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</si>
  <si>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</si>
  <si>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</si>
  <si>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</si>
  <si>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</si>
  <si>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</si>
  <si>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</si>
  <si>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</si>
  <si>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</si>
  <si>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</si>
  <si>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</si>
  <si>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</si>
  <si>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</si>
  <si>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</si>
  <si>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</si>
  <si>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</si>
  <si>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</si>
  <si>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</si>
  <si>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</si>
  <si>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</si>
  <si>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</si>
  <si>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</si>
  <si>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</si>
  <si>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</si>
  <si>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</si>
  <si>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</si>
  <si>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</si>
  <si>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</si>
  <si>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</si>
  <si>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</si>
  <si>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</si>
  <si>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</si>
  <si>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</si>
  <si>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</si>
  <si>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</si>
  <si>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</si>
  <si>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</si>
  <si>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</si>
  <si>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</si>
  <si>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</si>
  <si>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</si>
  <si>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</si>
  <si>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</si>
  <si>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</si>
  <si>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</si>
  <si>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</si>
  <si>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</si>
  <si>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</si>
  <si>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</si>
  <si>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</si>
  <si>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</si>
  <si>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</si>
  <si>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</si>
  <si>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</si>
  <si>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</si>
  <si>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</si>
  <si>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</si>
  <si>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</si>
  <si>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</si>
  <si>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</si>
  <si>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</si>
  <si>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</si>
  <si>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</si>
  <si>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</si>
  <si>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</si>
  <si>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</si>
  <si>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</si>
  <si>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</si>
  <si>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</si>
  <si>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</si>
  <si>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</si>
  <si>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</si>
  <si>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</si>
  <si>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</si>
  <si>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</si>
  <si>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</si>
  <si>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</si>
  <si>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</si>
  <si>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</si>
  <si>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</si>
  <si>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</si>
  <si>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</si>
  <si>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</si>
  <si>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</si>
  <si>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</si>
  <si>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</si>
  <si>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</si>
  <si>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</si>
  <si>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</si>
  <si>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</si>
  <si>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</si>
  <si>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</si>
  <si>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</si>
  <si>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</si>
  <si>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</si>
  <si>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</si>
  <si>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</si>
  <si>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</si>
  <si>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</si>
  <si>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</si>
  <si>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</si>
  <si>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</si>
  <si>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</si>
  <si>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</si>
  <si>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</si>
  <si>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</si>
  <si>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</si>
  <si>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</si>
  <si>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</si>
  <si>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</si>
  <si>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</si>
  <si>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</si>
  <si>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</si>
  <si>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</si>
  <si>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</si>
  <si>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</si>
  <si>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</si>
  <si>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</si>
  <si>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</si>
  <si>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</si>
  <si>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</si>
  <si>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</si>
  <si>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</si>
  <si>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</si>
  <si>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</si>
  <si>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</si>
  <si>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</si>
  <si>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</si>
  <si>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</si>
  <si>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</si>
  <si>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</si>
  <si>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</si>
  <si>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</si>
  <si>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</si>
  <si>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</si>
  <si>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</si>
  <si>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</si>
  <si>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</si>
  <si>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</si>
  <si>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</si>
  <si>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</si>
  <si>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</si>
  <si>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</si>
  <si>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</si>
  <si>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</si>
  <si>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</si>
  <si>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</si>
  <si>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</si>
  <si>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</si>
  <si>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</si>
  <si>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</si>
  <si>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</si>
  <si>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</si>
  <si>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</si>
  <si>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</si>
  <si>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</si>
  <si>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</si>
  <si>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</si>
  <si>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</si>
  <si>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</si>
  <si>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</si>
  <si>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</si>
  <si>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</si>
  <si>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</si>
  <si>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</si>
  <si>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</si>
  <si>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</si>
  <si>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</si>
  <si>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</si>
  <si>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</si>
  <si>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</si>
  <si>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</si>
  <si>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</si>
  <si>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</si>
  <si>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</si>
  <si>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</si>
  <si>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</si>
  <si>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</si>
  <si>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</si>
  <si>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</si>
  <si>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</si>
  <si>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</si>
  <si>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</si>
  <si>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</si>
  <si>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</si>
  <si>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</si>
  <si>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</si>
  <si>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</si>
  <si>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</si>
  <si>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</si>
  <si>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</si>
  <si>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</si>
  <si>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</si>
  <si>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</si>
  <si>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</si>
  <si>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</si>
  <si>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</si>
  <si>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</si>
  <si>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</si>
  <si>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</si>
  <si>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</si>
  <si>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</si>
  <si>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</si>
  <si>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</si>
  <si>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</si>
  <si>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</si>
  <si>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</si>
  <si>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</si>
  <si>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</si>
  <si>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</si>
  <si>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</si>
  <si>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</si>
  <si>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</si>
  <si>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</si>
  <si>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</si>
  <si>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</si>
  <si>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</si>
  <si>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</si>
  <si>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</si>
  <si>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</si>
  <si>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</si>
  <si>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</si>
  <si>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</si>
  <si>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</si>
  <si>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</si>
  <si>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</si>
  <si>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</si>
  <si>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</si>
  <si>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</si>
  <si>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</si>
  <si>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</si>
  <si>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</si>
  <si>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</si>
  <si>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</si>
  <si>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</si>
  <si>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</si>
  <si>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</si>
  <si>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</si>
  <si>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</si>
  <si>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</si>
  <si>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</si>
  <si>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</si>
  <si>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</si>
  <si>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</si>
  <si>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</si>
  <si>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</si>
  <si>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</si>
  <si>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</si>
  <si>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</si>
  <si>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</si>
  <si>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</si>
  <si>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</si>
  <si>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</si>
  <si>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</si>
  <si>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</si>
  <si>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</si>
  <si>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</si>
  <si>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</si>
  <si>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</si>
  <si>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</si>
  <si>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</si>
  <si>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</si>
  <si>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</si>
  <si>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</si>
  <si>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</si>
  <si>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</si>
  <si>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</si>
  <si>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</si>
  <si>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</si>
  <si>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</si>
  <si>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</si>
  <si>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</si>
  <si>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</si>
  <si>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</si>
  <si>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</si>
  <si>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</si>
  <si>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</si>
  <si>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</si>
  <si>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</si>
  <si>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</si>
  <si>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</si>
  <si>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</si>
  <si>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</si>
  <si>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</si>
  <si>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</si>
  <si>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</si>
  <si>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</si>
  <si>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</si>
  <si>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</si>
  <si>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</si>
  <si>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</si>
  <si>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</si>
  <si>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</si>
  <si>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</si>
  <si>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</si>
  <si>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</si>
  <si>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</si>
  <si>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</si>
  <si>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</si>
  <si>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</si>
  <si>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</si>
  <si>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</si>
  <si>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</si>
  <si>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</si>
  <si>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</si>
  <si>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</si>
  <si>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</si>
  <si>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</si>
  <si>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</si>
  <si>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</si>
  <si>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</si>
  <si>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</si>
  <si>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</si>
  <si>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</si>
  <si>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</si>
  <si>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</si>
  <si>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</si>
  <si>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</si>
  <si>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</si>
  <si>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</si>
  <si>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</si>
  <si>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</si>
  <si>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</si>
  <si>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</si>
  <si>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</si>
  <si>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</si>
  <si>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</si>
  <si>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</si>
  <si>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</si>
  <si>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</si>
  <si>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</si>
  <si>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</si>
  <si>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</si>
  <si>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</si>
  <si>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</si>
  <si>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</si>
  <si>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</si>
  <si>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</si>
  <si>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</si>
  <si>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</si>
  <si>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</si>
  <si>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</si>
  <si>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</si>
  <si>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</si>
  <si>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</si>
  <si>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</si>
  <si>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</si>
  <si>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</si>
  <si>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</si>
  <si>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</si>
  <si>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</si>
  <si>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</si>
  <si>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</si>
  <si>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</si>
  <si>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</si>
  <si>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</si>
  <si>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</si>
  <si>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</si>
  <si>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</si>
  <si>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</si>
  <si>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</si>
  <si>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</si>
  <si>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</si>
  <si>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</si>
  <si>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</si>
  <si>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</si>
  <si>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</si>
  <si>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</si>
  <si>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</si>
  <si>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</si>
  <si>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</si>
  <si>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</si>
  <si>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</si>
  <si>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</si>
  <si>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</si>
  <si>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</si>
  <si>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</si>
  <si>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</si>
  <si>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</si>
  <si>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</si>
  <si>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</si>
  <si>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</si>
  <si>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</si>
  <si>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</si>
  <si>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</si>
  <si>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</si>
  <si>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</si>
  <si>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</si>
  <si>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</si>
  <si>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</si>
  <si>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</si>
  <si>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</si>
  <si>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</si>
  <si>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</si>
  <si>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000 1 09 02023 01 0000 110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</si>
  <si>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</si>
  <si>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</si>
  <si>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</si>
  <si>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</si>
  <si>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</si>
  <si>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</si>
  <si>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</si>
  <si>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</si>
  <si>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</si>
  <si>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</si>
  <si>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</si>
  <si>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</si>
  <si>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</si>
  <si>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</si>
  <si>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</si>
  <si>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</si>
  <si>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</si>
  <si>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</si>
  <si>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</si>
  <si>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</si>
  <si>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</si>
  <si>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</si>
  <si>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</si>
  <si>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</si>
  <si>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</si>
  <si>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</si>
  <si>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</si>
  <si>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</si>
  <si>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</si>
  <si>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</si>
  <si>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</si>
  <si>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</si>
  <si>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</si>
  <si>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</si>
  <si>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</si>
  <si>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</si>
  <si>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</si>
  <si>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</si>
  <si>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</si>
  <si>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</si>
  <si>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</si>
  <si>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</si>
  <si>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</si>
  <si>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</si>
  <si>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</si>
  <si>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</si>
  <si>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</si>
  <si>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</si>
  <si>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</si>
  <si>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</si>
  <si>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</si>
  <si>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</si>
  <si>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</si>
  <si>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</si>
  <si>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</si>
  <si>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</si>
  <si>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</si>
  <si>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</si>
  <si>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</si>
  <si>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</si>
  <si>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</si>
  <si>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</si>
  <si>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</si>
  <si>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</si>
  <si>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</si>
  <si>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</si>
  <si>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</si>
  <si>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</si>
  <si>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</si>
  <si>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</si>
  <si>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</si>
  <si>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</si>
  <si>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</si>
  <si>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</si>
  <si>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</si>
  <si>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</si>
  <si>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</si>
  <si>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</si>
  <si>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</si>
  <si>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</si>
  <si>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</si>
  <si>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</si>
  <si>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</si>
  <si>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</si>
  <si>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</si>
  <si>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</si>
  <si>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</si>
  <si>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</si>
  <si>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</si>
  <si>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</si>
  <si>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</si>
  <si>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</si>
  <si>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</si>
  <si>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</si>
  <si>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</si>
  <si>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</si>
  <si>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</si>
  <si>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</si>
  <si>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</si>
  <si>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</si>
  <si>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</si>
  <si>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</si>
  <si>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</si>
  <si>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</si>
  <si>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</si>
  <si>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</si>
  <si>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</si>
  <si>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</si>
  <si>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</si>
  <si>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</si>
  <si>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</si>
  <si>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Кассовое исполнение
за 1 полугодие
2021 года</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</si>
  <si>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</si>
  <si>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</si>
  <si>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</si>
  <si>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</si>
  <si>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</si>
  <si>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</si>
  <si>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</si>
  <si>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</si>
  <si>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</si>
  <si>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</si>
  <si>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</si>
  <si>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</si>
  <si>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</si>
  <si>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</si>
  <si>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</si>
  <si>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</si>
  <si>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</si>
  <si>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</si>
  <si>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</si>
  <si>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</si>
  <si>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</si>
  <si>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</si>
  <si>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</si>
  <si>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</si>
  <si>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</si>
  <si>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</si>
  <si>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</si>
  <si>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</si>
  <si>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</si>
  <si>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</si>
  <si>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</si>
  <si>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</si>
  <si>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</si>
  <si>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</si>
  <si>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</si>
  <si>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Темп 2021 к соответствующему периоду 2020, %</t>
  </si>
  <si>
    <t>Кассовое исполнение
за 1 полугодие
2020 года</t>
  </si>
  <si>
    <t>Доходы областного бюджета за первое полугодие 2021 года в сравнении с аналогичным периодом 2020 года</t>
  </si>
  <si>
    <t>000 1 03 02010 01 0000 110</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</si>
  <si>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</si>
  <si>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000 1 03 02011 01 0000 110</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</si>
  <si>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</si>
  <si>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000 1 07 04020 01 0000 110</t>
  </si>
  <si>
    <t>Сбор за пользование объектами водных биологических ресурсов (исключая внутренние водные объекты)</t>
  </si>
  <si>
    <t xml:space="preserve"> 000 1 09 04020 02 0000 110</t>
  </si>
  <si>
    <t>Налог с владельцев транспортных средств и налог на приобретение автотранспортных средств</t>
  </si>
  <si>
    <t>000 1 13 01500 00 0000 130</t>
  </si>
  <si>
    <t>Плата за оказание услуг по присоединению объектов дорожного сервиса к автомобильным дорогам общего пользования</t>
  </si>
  <si>
    <t>000 1 13 01520 02 0000 130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</si>
  <si>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</si>
  <si>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000 1 16 10020 02 0000 140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</si>
  <si>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</si>
  <si>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000 1 16 10021 02 0000 140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</si>
  <si>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</si>
  <si>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000 1 16 10050 00 0000 140</t>
  </si>
  <si>
    <t>Платежи в целях возмещения убытков, причиненных уклонением от заключения государственного контракта</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</si>
  <si>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</si>
  <si>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</si>
  <si>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</si>
  <si>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</si>
  <si>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000 2 02 15002 00 0000 150</t>
  </si>
  <si>
    <t>Дотации бюджетам на поддержку мер по обеспечению сбалансированности бюджетов</t>
  </si>
  <si>
    <t>000 2 02 15002 02 0000 150</t>
  </si>
  <si>
    <t>Дотации бюджетам субъектов Российской Федерации на поддержку мер по обеспечению сбалансированности бюджетов</t>
  </si>
  <si>
    <t>000 2 02 15832 00 0000 150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</si>
  <si>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</si>
  <si>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</si>
  <si>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</si>
  <si>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000 2 02 15853 00 0000 150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</si>
  <si>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</si>
  <si>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000 2 02 15853 02 0000 150</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</si>
  <si>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</si>
  <si>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</si>
  <si>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</si>
  <si>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000 2 02 25016 02 0000 150</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</si>
  <si>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</si>
  <si>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</si>
  <si>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</si>
  <si>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000 2 02 25021 02 0000 150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</si>
  <si>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</si>
  <si>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</si>
  <si>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</si>
  <si>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000 2 02 25027 02 0000 150</t>
  </si>
  <si>
    <t>Субсидии бюджетам субъектов Российской Федерации на реализацию мероприятий государственной программы Российской Федерации "Доступная среда"</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</si>
  <si>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</si>
  <si>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</si>
  <si>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000 2 02 25170 02 0000 150</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</si>
  <si>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</si>
  <si>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000 2 02 25294 00 0000 150</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</si>
  <si>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</si>
  <si>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000 2 02 25294 02 0000 150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</si>
  <si>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</si>
  <si>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000 2 02 25461 00 0000 150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</si>
  <si>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</si>
  <si>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</si>
  <si>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</si>
  <si>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000 2 02 25491 00 0000 150</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</si>
  <si>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</si>
  <si>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</si>
  <si>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</si>
  <si>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</si>
  <si>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</si>
  <si>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000 2 02 25495 02 0000 150</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</si>
  <si>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</si>
  <si>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000 2 02 25537 02 0000 150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</si>
  <si>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</si>
  <si>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000 2 02 27576 00 0000 150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</si>
  <si>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</si>
  <si>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</si>
  <si>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</si>
  <si>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000 2 02 29001 00 0000 150</t>
  </si>
  <si>
    <t>Субсидии бюджетам за счет средств резервного фонда Правительства Российской Федерации</t>
  </si>
  <si>
    <t>000 2 02 29001 02 0000 150</t>
  </si>
  <si>
    <t>Субсидии бюджетам субъектов Российской Федерации за счет средств резервного фонда Правительства Российской Федерации</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</si>
  <si>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</si>
  <si>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</si>
  <si>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000 2 02 45196 02 0000 150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</si>
  <si>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</si>
  <si>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000 2 18 45454 02 0000 150</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</si>
  <si>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</si>
  <si>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</si>
  <si>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</si>
  <si>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000 2 19 25138 02 0000 150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</si>
  <si>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</si>
  <si>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000 2 19 25201 02 0000 150</t>
  </si>
  <si>
    <t>Возврат остатков субсидий в целях развития паллиативной медицинской помощи из бюджетов субъектов Российской Федерации</t>
  </si>
  <si>
    <t>000 2 19 25402 02 0000 150</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</si>
  <si>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</si>
  <si>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000 2 19 25497 02 0000 150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</si>
  <si>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</si>
  <si>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000 219 25517 02 0000 150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</si>
  <si>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</si>
  <si>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</si>
  <si>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</si>
  <si>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000 2 19 45294 02 0000 150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</si>
  <si>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</si>
  <si>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000 2 19 45454 02 0000 150</t>
  </si>
  <si>
    <t>Возврат остатков иных межбюджетных трансфертов на создание модельных муниципальных библиотек из бюджетов субъектов Российской Федерации</t>
  </si>
  <si>
    <t>000 2 19 45472 02 0000 150</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</si>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</sst>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7">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4" fontId="4" fillId="0" borderId="2" xfId="0" applyNumberFormat="1" applyFont="1" applyFill="1" applyBorder="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4"/>
  <sheetViews>
    <sheetView showGridLines="0" tabSelected="1" view="pageBreakPreview" topLeftCell="A490" zoomScaleNormal="70" zoomScaleSheetLayoutView="100" workbookViewId="0">
      <selection activeCell="H492" sqref="H492"/>
    </sheetView>
  </sheetViews>
  <sheetFormatPr defaultColWidth="9.109375" defaultRowHeight="15.6" outlineLevelCol="1" x14ac:dyDescent="0.3"/>
  <cols>
    <col min="1" max="1" width="27.88671875" style="5" customWidth="1"/>
    <col min="2" max="2" width="83.88671875" style="5" customWidth="1"/>
    <col min="3" max="3" width="18.5546875" style="5" customWidth="1"/>
    <col min="4" max="4" width="18.6640625" style="6" customWidth="1"/>
    <col min="5" max="5" width="18.88671875" style="5" customWidth="1" outlineLevel="1"/>
    <col min="6" max="6" width="14" style="5" customWidth="1" outlineLevel="1"/>
    <col min="7" max="7" width="14.664062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t="23.25" customHeight="1" x14ac:dyDescent="0.3">
      <c r="A1" s="25" t="s">
        <v>885</v>
      </c>
      <c r="B1" s="25"/>
      <c r="C1" s="25"/>
      <c r="D1" s="25"/>
      <c r="E1" s="25"/>
      <c r="F1" s="25"/>
      <c r="G1" s="25"/>
    </row>
    <row r="2" spans="1:7" ht="17.25" customHeight="1" x14ac:dyDescent="0.3">
      <c r="A2" s="24" t="s">
        <v>180</v>
      </c>
      <c r="B2" s="24"/>
      <c r="C2" s="24"/>
      <c r="D2" s="24"/>
      <c r="E2" s="24"/>
      <c r="F2" s="24"/>
      <c r="G2" s="24"/>
    </row>
    <row r="3" spans="1:7" ht="81" customHeight="1" x14ac:dyDescent="0.3">
      <c r="A3" s="7" t="s">
        <v>44</v>
      </c>
      <c r="B3" s="7" t="s">
        <v>45</v>
      </c>
      <c r="C3" s="1" t="s">
        <v>884</v>
      </c>
      <c r="D3" s="1" t="s">
        <v>722</v>
      </c>
      <c r="E3" s="1" t="s">
        <v>847</v>
      </c>
      <c r="F3" s="1" t="s">
        <v>181</v>
      </c>
      <c r="G3" s="26" t="s">
        <v>883</v>
      </c>
    </row>
    <row r="4" spans="1:7" x14ac:dyDescent="0.3">
      <c r="A4" s="19" t="s">
        <v>182</v>
      </c>
      <c r="B4" s="20" t="s">
        <v>46</v>
      </c>
      <c r="C4" s="13">
        <f>C5+C16+C41+C53+C61+C68+C91+C107+C126+C145+C161+C170+C173+C220</f>
        <v>12972653247.459999</v>
      </c>
      <c r="D4" s="13">
        <f>D5+D16+D41+D53+D61+D68+D91+D107+D126+D145+D161+D170+D173+D220</f>
        <v>31857639000</v>
      </c>
      <c r="E4" s="13">
        <f>E5+E16+E41+E53+E61+E68+E91+E107+E126+E145+E161+E170+E173+E220</f>
        <v>16455135025.319998</v>
      </c>
      <c r="F4" s="18">
        <f>E4/D4*100</f>
        <v>51.652085784888193</v>
      </c>
      <c r="G4" s="18">
        <f>E4/C4*100</f>
        <v>126.84479197454736</v>
      </c>
    </row>
    <row r="5" spans="1:7" x14ac:dyDescent="0.3">
      <c r="A5" s="19" t="s">
        <v>183</v>
      </c>
      <c r="B5" s="20" t="s">
        <v>47</v>
      </c>
      <c r="C5" s="13">
        <f>C6+C10</f>
        <v>7760857904.8500004</v>
      </c>
      <c r="D5" s="13">
        <f>D6+D10</f>
        <v>18162307000</v>
      </c>
      <c r="E5" s="13">
        <f>E6+E10</f>
        <v>9423837690.0299988</v>
      </c>
      <c r="F5" s="18">
        <f t="shared" ref="F5:F81" si="0">E5/D5*100</f>
        <v>51.886787785439367</v>
      </c>
      <c r="G5" s="18">
        <f t="shared" ref="G5:G68" si="1">E5/C5*100</f>
        <v>121.42778292771925</v>
      </c>
    </row>
    <row r="6" spans="1:7" x14ac:dyDescent="0.3">
      <c r="A6" s="2" t="s">
        <v>184</v>
      </c>
      <c r="B6" s="3" t="s">
        <v>48</v>
      </c>
      <c r="C6" s="14">
        <f>C7</f>
        <v>3033040888.3399997</v>
      </c>
      <c r="D6" s="14">
        <f>D7</f>
        <v>6799859000</v>
      </c>
      <c r="E6" s="14">
        <f>E7</f>
        <v>4083576577.9200001</v>
      </c>
      <c r="F6" s="17">
        <f t="shared" si="0"/>
        <v>60.053841968193758</v>
      </c>
      <c r="G6" s="17">
        <f t="shared" si="1"/>
        <v>134.63638402036065</v>
      </c>
    </row>
    <row r="7" spans="1:7" ht="31.2" x14ac:dyDescent="0.3">
      <c r="A7" s="2" t="s">
        <v>185</v>
      </c>
      <c r="B7" s="3" t="s">
        <v>49</v>
      </c>
      <c r="C7" s="14">
        <f>C8+C9</f>
        <v>3033040888.3399997</v>
      </c>
      <c r="D7" s="14">
        <f>D8+D9</f>
        <v>6799859000</v>
      </c>
      <c r="E7" s="14">
        <f>E8+E9</f>
        <v>4083576577.9200001</v>
      </c>
      <c r="F7" s="17">
        <f t="shared" si="0"/>
        <v>60.053841968193758</v>
      </c>
      <c r="G7" s="17">
        <f t="shared" si="1"/>
        <v>134.63638402036065</v>
      </c>
    </row>
    <row r="8" spans="1:7" ht="32.25" customHeight="1" x14ac:dyDescent="0.3">
      <c r="A8" s="2" t="s">
        <v>186</v>
      </c>
      <c r="B8" s="3" t="s">
        <v>50</v>
      </c>
      <c r="C8" s="14">
        <v>2653841714.1799998</v>
      </c>
      <c r="D8" s="14">
        <v>6099859000</v>
      </c>
      <c r="E8" s="14">
        <v>3737051633.6799998</v>
      </c>
      <c r="F8" s="17">
        <f t="shared" si="0"/>
        <v>61.264557650922747</v>
      </c>
      <c r="G8" s="17">
        <f t="shared" si="1"/>
        <v>140.81667394525437</v>
      </c>
    </row>
    <row r="9" spans="1:7" ht="31.2" x14ac:dyDescent="0.3">
      <c r="A9" s="2" t="s">
        <v>187</v>
      </c>
      <c r="B9" s="3" t="s">
        <v>51</v>
      </c>
      <c r="C9" s="14">
        <v>379199174.16000003</v>
      </c>
      <c r="D9" s="14">
        <v>700000000</v>
      </c>
      <c r="E9" s="14">
        <v>346524944.24000001</v>
      </c>
      <c r="F9" s="17">
        <f t="shared" si="0"/>
        <v>49.503563462857144</v>
      </c>
      <c r="G9" s="17">
        <f t="shared" si="1"/>
        <v>91.383359419919671</v>
      </c>
    </row>
    <row r="10" spans="1:7" x14ac:dyDescent="0.3">
      <c r="A10" s="2" t="s">
        <v>188</v>
      </c>
      <c r="B10" s="3" t="s">
        <v>52</v>
      </c>
      <c r="C10" s="14">
        <f>SUM(C11:C14)</f>
        <v>4727817016.5100002</v>
      </c>
      <c r="D10" s="14">
        <f>SUM(D11:D14)</f>
        <v>11362448000</v>
      </c>
      <c r="E10" s="14">
        <f>SUM(E11:E15)</f>
        <v>5340261112.1099997</v>
      </c>
      <c r="F10" s="17">
        <f t="shared" si="0"/>
        <v>46.99921277624329</v>
      </c>
      <c r="G10" s="17">
        <f t="shared" si="1"/>
        <v>112.95405667057936</v>
      </c>
    </row>
    <row r="11" spans="1:7" ht="62.4" x14ac:dyDescent="0.3">
      <c r="A11" s="2" t="s">
        <v>189</v>
      </c>
      <c r="B11" s="3" t="s">
        <v>53</v>
      </c>
      <c r="C11" s="14">
        <v>4613931820.8800001</v>
      </c>
      <c r="D11" s="14">
        <v>11023963000</v>
      </c>
      <c r="E11" s="14">
        <v>5088523972.9799995</v>
      </c>
      <c r="F11" s="17">
        <f t="shared" si="0"/>
        <v>46.158754097596294</v>
      </c>
      <c r="G11" s="17">
        <f t="shared" si="1"/>
        <v>110.28606772974557</v>
      </c>
    </row>
    <row r="12" spans="1:7" ht="85.2" customHeight="1" x14ac:dyDescent="0.3">
      <c r="A12" s="2" t="s">
        <v>190</v>
      </c>
      <c r="B12" s="3" t="s">
        <v>54</v>
      </c>
      <c r="C12" s="14">
        <v>55361080.259999998</v>
      </c>
      <c r="D12" s="14">
        <v>135680000</v>
      </c>
      <c r="E12" s="14">
        <v>66562492.799999997</v>
      </c>
      <c r="F12" s="17">
        <f t="shared" si="0"/>
        <v>49.058441037735847</v>
      </c>
      <c r="G12" s="17">
        <f t="shared" si="1"/>
        <v>120.23337060511325</v>
      </c>
    </row>
    <row r="13" spans="1:7" ht="31.2" x14ac:dyDescent="0.3">
      <c r="A13" s="2" t="s">
        <v>191</v>
      </c>
      <c r="B13" s="3" t="s">
        <v>173</v>
      </c>
      <c r="C13" s="14">
        <v>31642695.370000001</v>
      </c>
      <c r="D13" s="14">
        <v>146986000</v>
      </c>
      <c r="E13" s="14">
        <v>61392953.219999999</v>
      </c>
      <c r="F13" s="17">
        <f t="shared" si="0"/>
        <v>41.76789164954485</v>
      </c>
      <c r="G13" s="17">
        <f t="shared" si="1"/>
        <v>194.01935423682585</v>
      </c>
    </row>
    <row r="14" spans="1:7" ht="65.25" customHeight="1" x14ac:dyDescent="0.3">
      <c r="A14" s="2" t="s">
        <v>192</v>
      </c>
      <c r="B14" s="3" t="s">
        <v>174</v>
      </c>
      <c r="C14" s="14">
        <v>26881420</v>
      </c>
      <c r="D14" s="14">
        <v>55819000</v>
      </c>
      <c r="E14" s="14">
        <v>22120866.449999999</v>
      </c>
      <c r="F14" s="17">
        <f t="shared" si="0"/>
        <v>39.629635876672815</v>
      </c>
      <c r="G14" s="17">
        <f t="shared" si="1"/>
        <v>82.290542873107142</v>
      </c>
    </row>
    <row r="15" spans="1:7" ht="81.599999999999994" customHeight="1" x14ac:dyDescent="0.3">
      <c r="A15" s="2" t="s">
        <v>724</v>
      </c>
      <c r="B15" s="21" t="s">
        <v>723</v>
      </c>
      <c r="C15" s="14">
        <v>0</v>
      </c>
      <c r="D15" s="14">
        <v>0</v>
      </c>
      <c r="E15" s="14">
        <v>101660826.66</v>
      </c>
      <c r="F15" s="17"/>
      <c r="G15" s="17"/>
    </row>
    <row r="16" spans="1:7" ht="31.2" x14ac:dyDescent="0.3">
      <c r="A16" s="19" t="s">
        <v>193</v>
      </c>
      <c r="B16" s="20" t="s">
        <v>55</v>
      </c>
      <c r="C16" s="13">
        <f>C17</f>
        <v>2138932331.4499998</v>
      </c>
      <c r="D16" s="13">
        <f>D17</f>
        <v>5570166000</v>
      </c>
      <c r="E16" s="13">
        <f>E17</f>
        <v>2597163592.3600001</v>
      </c>
      <c r="F16" s="18">
        <f t="shared" si="0"/>
        <v>46.626323028074928</v>
      </c>
      <c r="G16" s="18">
        <f t="shared" si="1"/>
        <v>121.42336408554644</v>
      </c>
    </row>
    <row r="17" spans="1:7" ht="31.2" x14ac:dyDescent="0.3">
      <c r="A17" s="2" t="s">
        <v>372</v>
      </c>
      <c r="B17" s="15" t="s">
        <v>371</v>
      </c>
      <c r="C17" s="14">
        <f>C18+C20+C21+C22+C25+C27+C28+C29+C32+C35+C38</f>
        <v>2138932331.4499998</v>
      </c>
      <c r="D17" s="14">
        <f>D20+D21+D22+D25+D27+D28+D29+D32+D35+D38</f>
        <v>5570166000</v>
      </c>
      <c r="E17" s="14">
        <f>E20+E21+E22+E25+E26+E27+E28+E29+E32+E35+E38</f>
        <v>2597163592.3600001</v>
      </c>
      <c r="F17" s="17">
        <f t="shared" si="0"/>
        <v>46.626323028074928</v>
      </c>
      <c r="G17" s="17">
        <f t="shared" si="1"/>
        <v>121.42336408554644</v>
      </c>
    </row>
    <row r="18" spans="1:7" ht="62.4" x14ac:dyDescent="0.3">
      <c r="A18" s="2" t="s">
        <v>886</v>
      </c>
      <c r="B18" s="15" t="s">
        <v>887</v>
      </c>
      <c r="C18" s="14">
        <f>C19</f>
        <v>-7234.5</v>
      </c>
      <c r="D18" s="14">
        <v>0</v>
      </c>
      <c r="E18" s="14">
        <v>0</v>
      </c>
      <c r="F18" s="17"/>
      <c r="G18" s="17">
        <f t="shared" si="1"/>
        <v>0</v>
      </c>
    </row>
    <row r="19" spans="1:7" ht="46.8" x14ac:dyDescent="0.3">
      <c r="A19" s="2" t="s">
        <v>888</v>
      </c>
      <c r="B19" s="15" t="s">
        <v>889</v>
      </c>
      <c r="C19" s="14">
        <v>-7234.5</v>
      </c>
      <c r="D19" s="14">
        <v>0</v>
      </c>
      <c r="E19" s="14">
        <v>0</v>
      </c>
      <c r="F19" s="17"/>
      <c r="G19" s="17">
        <f t="shared" si="1"/>
        <v>0</v>
      </c>
    </row>
    <row r="20" spans="1:7" x14ac:dyDescent="0.3">
      <c r="A20" s="2" t="s">
        <v>194</v>
      </c>
      <c r="B20" s="3" t="s">
        <v>56</v>
      </c>
      <c r="C20" s="14">
        <v>228716402.03999999</v>
      </c>
      <c r="D20" s="14">
        <v>489240000</v>
      </c>
      <c r="E20" s="14">
        <v>219426999.80000001</v>
      </c>
      <c r="F20" s="17">
        <f t="shared" si="0"/>
        <v>44.850584539285428</v>
      </c>
      <c r="G20" s="17">
        <f t="shared" si="1"/>
        <v>95.938462586353836</v>
      </c>
    </row>
    <row r="21" spans="1:7" ht="31.2" x14ac:dyDescent="0.3">
      <c r="A21" s="2" t="s">
        <v>195</v>
      </c>
      <c r="B21" s="3" t="s">
        <v>57</v>
      </c>
      <c r="C21" s="14">
        <v>74665773.099999994</v>
      </c>
      <c r="D21" s="14">
        <v>195500000</v>
      </c>
      <c r="E21" s="14">
        <v>98084819.730000004</v>
      </c>
      <c r="F21" s="17">
        <f t="shared" si="0"/>
        <v>50.171263289002553</v>
      </c>
      <c r="G21" s="17">
        <f t="shared" si="1"/>
        <v>131.36516995362098</v>
      </c>
    </row>
    <row r="22" spans="1:7" ht="109.2" x14ac:dyDescent="0.3">
      <c r="A22" s="2" t="s">
        <v>196</v>
      </c>
      <c r="B22" s="3" t="s">
        <v>58</v>
      </c>
      <c r="C22" s="14">
        <f>SUM(C23:C24)</f>
        <v>373826557.71000004</v>
      </c>
      <c r="D22" s="14">
        <f>SUM(D23:D24)</f>
        <v>1037626000</v>
      </c>
      <c r="E22" s="14">
        <f>SUM(E23:E24)</f>
        <v>469567649.43000001</v>
      </c>
      <c r="F22" s="17">
        <f t="shared" si="0"/>
        <v>45.25403656327039</v>
      </c>
      <c r="G22" s="17">
        <f t="shared" si="1"/>
        <v>125.61109951804765</v>
      </c>
    </row>
    <row r="23" spans="1:7" ht="124.8" x14ac:dyDescent="0.3">
      <c r="A23" s="2" t="s">
        <v>197</v>
      </c>
      <c r="B23" s="3" t="s">
        <v>59</v>
      </c>
      <c r="C23" s="14">
        <v>212539545.96000001</v>
      </c>
      <c r="D23" s="14">
        <v>596193000</v>
      </c>
      <c r="E23" s="14">
        <v>269599766.54000002</v>
      </c>
      <c r="F23" s="17">
        <f t="shared" si="0"/>
        <v>45.220216698283949</v>
      </c>
      <c r="G23" s="17">
        <f t="shared" si="1"/>
        <v>126.84687234193055</v>
      </c>
    </row>
    <row r="24" spans="1:7" ht="165" customHeight="1" x14ac:dyDescent="0.3">
      <c r="A24" s="2" t="s">
        <v>198</v>
      </c>
      <c r="B24" s="3" t="s">
        <v>60</v>
      </c>
      <c r="C24" s="14">
        <v>161287011.75</v>
      </c>
      <c r="D24" s="14">
        <v>441433000</v>
      </c>
      <c r="E24" s="14">
        <v>199967882.88999999</v>
      </c>
      <c r="F24" s="17">
        <f t="shared" si="0"/>
        <v>45.299713181841859</v>
      </c>
      <c r="G24" s="17">
        <f t="shared" si="1"/>
        <v>123.98263240189269</v>
      </c>
    </row>
    <row r="25" spans="1:7" ht="93.6" x14ac:dyDescent="0.3">
      <c r="A25" s="2" t="s">
        <v>545</v>
      </c>
      <c r="B25" s="3" t="s">
        <v>542</v>
      </c>
      <c r="C25" s="14">
        <v>2818314.33</v>
      </c>
      <c r="D25" s="14">
        <v>1000000</v>
      </c>
      <c r="E25" s="14">
        <v>537522.81000000006</v>
      </c>
      <c r="F25" s="17">
        <f t="shared" si="0"/>
        <v>53.752281000000004</v>
      </c>
      <c r="G25" s="17">
        <f t="shared" si="1"/>
        <v>19.072493237473623</v>
      </c>
    </row>
    <row r="26" spans="1:7" ht="93.6" x14ac:dyDescent="0.3">
      <c r="A26" s="2" t="s">
        <v>706</v>
      </c>
      <c r="B26" s="3" t="s">
        <v>707</v>
      </c>
      <c r="C26" s="14">
        <v>0</v>
      </c>
      <c r="D26" s="14">
        <v>0</v>
      </c>
      <c r="E26" s="14">
        <v>7054.81</v>
      </c>
      <c r="F26" s="17"/>
      <c r="G26" s="17"/>
    </row>
    <row r="27" spans="1:7" ht="78" x14ac:dyDescent="0.3">
      <c r="A27" s="2" t="s">
        <v>546</v>
      </c>
      <c r="B27" s="3" t="s">
        <v>543</v>
      </c>
      <c r="C27" s="14">
        <v>247310.35</v>
      </c>
      <c r="D27" s="14">
        <v>400000</v>
      </c>
      <c r="E27" s="14">
        <v>24470.45</v>
      </c>
      <c r="F27" s="17">
        <f t="shared" si="0"/>
        <v>6.1176125000000008</v>
      </c>
      <c r="G27" s="17">
        <f t="shared" si="1"/>
        <v>9.8946323920531434</v>
      </c>
    </row>
    <row r="28" spans="1:7" ht="78" x14ac:dyDescent="0.3">
      <c r="A28" s="2" t="s">
        <v>547</v>
      </c>
      <c r="B28" s="3" t="s">
        <v>544</v>
      </c>
      <c r="C28" s="14">
        <v>298880.87</v>
      </c>
      <c r="D28" s="14">
        <v>1000000</v>
      </c>
      <c r="E28" s="14">
        <v>483611.88</v>
      </c>
      <c r="F28" s="17">
        <f t="shared" si="0"/>
        <v>48.361187999999999</v>
      </c>
      <c r="G28" s="17">
        <f t="shared" si="1"/>
        <v>161.80757236152317</v>
      </c>
    </row>
    <row r="29" spans="1:7" ht="55.2" customHeight="1" x14ac:dyDescent="0.3">
      <c r="A29" s="2" t="s">
        <v>199</v>
      </c>
      <c r="B29" s="3" t="s">
        <v>61</v>
      </c>
      <c r="C29" s="14">
        <f>C30+C31</f>
        <v>690945940.13999999</v>
      </c>
      <c r="D29" s="14">
        <f>D30+D31</f>
        <v>1765670000</v>
      </c>
      <c r="E29" s="14">
        <f>E30+E31</f>
        <v>818053698.18000007</v>
      </c>
      <c r="F29" s="17">
        <f t="shared" si="0"/>
        <v>46.331064025554042</v>
      </c>
      <c r="G29" s="17">
        <f t="shared" si="1"/>
        <v>118.39619435555919</v>
      </c>
    </row>
    <row r="30" spans="1:7" ht="83.4" customHeight="1" x14ac:dyDescent="0.3">
      <c r="A30" s="2" t="s">
        <v>200</v>
      </c>
      <c r="B30" s="3" t="s">
        <v>62</v>
      </c>
      <c r="C30" s="14">
        <v>660894659.42999995</v>
      </c>
      <c r="D30" s="14">
        <v>1625599000</v>
      </c>
      <c r="E30" s="14">
        <v>753157159.62</v>
      </c>
      <c r="F30" s="17">
        <f t="shared" si="0"/>
        <v>46.331054560195966</v>
      </c>
      <c r="G30" s="17">
        <f t="shared" si="1"/>
        <v>113.96024296361745</v>
      </c>
    </row>
    <row r="31" spans="1:7" ht="93.6" x14ac:dyDescent="0.3">
      <c r="A31" s="2" t="s">
        <v>548</v>
      </c>
      <c r="B31" s="3" t="s">
        <v>549</v>
      </c>
      <c r="C31" s="14">
        <v>30051280.710000001</v>
      </c>
      <c r="D31" s="14">
        <v>140071000</v>
      </c>
      <c r="E31" s="14">
        <v>64896538.560000002</v>
      </c>
      <c r="F31" s="17">
        <f t="shared" si="0"/>
        <v>46.331173876105694</v>
      </c>
      <c r="G31" s="17">
        <f t="shared" si="1"/>
        <v>215.9526550174773</v>
      </c>
    </row>
    <row r="32" spans="1:7" ht="66.75" customHeight="1" x14ac:dyDescent="0.3">
      <c r="A32" s="2" t="s">
        <v>201</v>
      </c>
      <c r="B32" s="3" t="s">
        <v>63</v>
      </c>
      <c r="C32" s="14">
        <f>C33+C34</f>
        <v>4520715.03</v>
      </c>
      <c r="D32" s="14">
        <f>D33+D34</f>
        <v>10062000</v>
      </c>
      <c r="E32" s="14">
        <f>E33+E34</f>
        <v>6162396.1000000006</v>
      </c>
      <c r="F32" s="17">
        <f t="shared" si="0"/>
        <v>61.244246670642021</v>
      </c>
      <c r="G32" s="17">
        <f t="shared" si="1"/>
        <v>136.31463295309726</v>
      </c>
    </row>
    <row r="33" spans="1:7" ht="97.5" customHeight="1" x14ac:dyDescent="0.3">
      <c r="A33" s="2" t="s">
        <v>202</v>
      </c>
      <c r="B33" s="3" t="s">
        <v>64</v>
      </c>
      <c r="C33" s="14">
        <v>4324095.74</v>
      </c>
      <c r="D33" s="14">
        <v>9264000</v>
      </c>
      <c r="E33" s="14">
        <v>5673530.6900000004</v>
      </c>
      <c r="F33" s="17">
        <f t="shared" si="0"/>
        <v>61.242775151122629</v>
      </c>
      <c r="G33" s="17">
        <f t="shared" si="1"/>
        <v>131.20733284226495</v>
      </c>
    </row>
    <row r="34" spans="1:7" ht="99" customHeight="1" x14ac:dyDescent="0.3">
      <c r="A34" s="2" t="s">
        <v>550</v>
      </c>
      <c r="B34" s="3" t="s">
        <v>551</v>
      </c>
      <c r="C34" s="14">
        <v>196619.29</v>
      </c>
      <c r="D34" s="14">
        <v>798000</v>
      </c>
      <c r="E34" s="14">
        <v>488865.41</v>
      </c>
      <c r="F34" s="17">
        <f t="shared" si="0"/>
        <v>61.26132957393483</v>
      </c>
      <c r="G34" s="17">
        <f t="shared" si="1"/>
        <v>248.63552808068832</v>
      </c>
    </row>
    <row r="35" spans="1:7" ht="58.2" customHeight="1" x14ac:dyDescent="0.3">
      <c r="A35" s="2" t="s">
        <v>203</v>
      </c>
      <c r="B35" s="3" t="s">
        <v>65</v>
      </c>
      <c r="C35" s="14">
        <f>C36+C37</f>
        <v>900421695.02999997</v>
      </c>
      <c r="D35" s="14">
        <f>D36+D37</f>
        <v>2322635000</v>
      </c>
      <c r="E35" s="14">
        <f>E36+E37</f>
        <v>1137510678.74</v>
      </c>
      <c r="F35" s="17">
        <f t="shared" si="0"/>
        <v>48.9750080722972</v>
      </c>
      <c r="G35" s="17">
        <f t="shared" si="1"/>
        <v>126.33088307607923</v>
      </c>
    </row>
    <row r="36" spans="1:7" ht="88.8" customHeight="1" x14ac:dyDescent="0.3">
      <c r="A36" s="2" t="s">
        <v>204</v>
      </c>
      <c r="B36" s="3" t="s">
        <v>66</v>
      </c>
      <c r="C36" s="14">
        <v>861259694.76999998</v>
      </c>
      <c r="D36" s="14">
        <v>2138379000</v>
      </c>
      <c r="E36" s="14">
        <v>1047271485.6</v>
      </c>
      <c r="F36" s="17">
        <f t="shared" si="0"/>
        <v>48.975017319193654</v>
      </c>
      <c r="G36" s="17">
        <f t="shared" si="1"/>
        <v>121.59764261111448</v>
      </c>
    </row>
    <row r="37" spans="1:7" ht="93.6" x14ac:dyDescent="0.3">
      <c r="A37" s="2" t="s">
        <v>552</v>
      </c>
      <c r="B37" s="3" t="s">
        <v>553</v>
      </c>
      <c r="C37" s="14">
        <v>39162000.259999998</v>
      </c>
      <c r="D37" s="14">
        <v>184256000</v>
      </c>
      <c r="E37" s="14">
        <v>90239193.140000001</v>
      </c>
      <c r="F37" s="17">
        <f t="shared" si="0"/>
        <v>48.974900757641542</v>
      </c>
      <c r="G37" s="17">
        <f t="shared" si="1"/>
        <v>230.42539334276589</v>
      </c>
    </row>
    <row r="38" spans="1:7" ht="62.4" x14ac:dyDescent="0.3">
      <c r="A38" s="2" t="s">
        <v>205</v>
      </c>
      <c r="B38" s="3" t="s">
        <v>67</v>
      </c>
      <c r="C38" s="14">
        <f>C39+C40</f>
        <v>-137522022.65000001</v>
      </c>
      <c r="D38" s="14">
        <f>D39+D40</f>
        <v>-252967000</v>
      </c>
      <c r="E38" s="14">
        <f>E39+E40</f>
        <v>-152695309.56999999</v>
      </c>
      <c r="F38" s="17">
        <f t="shared" si="0"/>
        <v>60.361750572209019</v>
      </c>
      <c r="G38" s="17">
        <f t="shared" si="1"/>
        <v>111.03335060640921</v>
      </c>
    </row>
    <row r="39" spans="1:7" ht="82.2" customHeight="1" x14ac:dyDescent="0.3">
      <c r="A39" s="2" t="s">
        <v>206</v>
      </c>
      <c r="B39" s="3" t="s">
        <v>68</v>
      </c>
      <c r="C39" s="14">
        <v>-131540783.45</v>
      </c>
      <c r="D39" s="14">
        <v>-232899000</v>
      </c>
      <c r="E39" s="14">
        <v>-140581927.38</v>
      </c>
      <c r="F39" s="17">
        <f t="shared" si="0"/>
        <v>60.361756546829312</v>
      </c>
      <c r="G39" s="17">
        <f t="shared" si="1"/>
        <v>106.8732629477128</v>
      </c>
    </row>
    <row r="40" spans="1:7" ht="93.6" x14ac:dyDescent="0.3">
      <c r="A40" s="2" t="s">
        <v>554</v>
      </c>
      <c r="B40" s="3" t="s">
        <v>555</v>
      </c>
      <c r="C40" s="14">
        <v>-5981239.2000000002</v>
      </c>
      <c r="D40" s="14">
        <v>-20068000</v>
      </c>
      <c r="E40" s="14">
        <v>-12113382.189999999</v>
      </c>
      <c r="F40" s="17">
        <f t="shared" si="0"/>
        <v>60.361681233805065</v>
      </c>
      <c r="G40" s="17">
        <f t="shared" si="1"/>
        <v>202.52295193277004</v>
      </c>
    </row>
    <row r="41" spans="1:7" x14ac:dyDescent="0.3">
      <c r="A41" s="19" t="s">
        <v>207</v>
      </c>
      <c r="B41" s="20" t="s">
        <v>69</v>
      </c>
      <c r="C41" s="13">
        <f>C42+C50+C52</f>
        <v>1152947263.1800003</v>
      </c>
      <c r="D41" s="13">
        <f>D42+D50+D52</f>
        <v>3188698000</v>
      </c>
      <c r="E41" s="13">
        <f>E42+E50+E52</f>
        <v>1877233464.98</v>
      </c>
      <c r="F41" s="18">
        <f t="shared" si="0"/>
        <v>58.871472462428244</v>
      </c>
      <c r="G41" s="18">
        <f t="shared" si="1"/>
        <v>162.82041034576989</v>
      </c>
    </row>
    <row r="42" spans="1:7" ht="18" customHeight="1" x14ac:dyDescent="0.3">
      <c r="A42" s="2" t="s">
        <v>208</v>
      </c>
      <c r="B42" s="8" t="s">
        <v>70</v>
      </c>
      <c r="C42" s="14">
        <f t="shared" ref="C42:D42" si="2">C43+C46+C49</f>
        <v>1152947274.5200002</v>
      </c>
      <c r="D42" s="14">
        <f t="shared" si="2"/>
        <v>3174208000</v>
      </c>
      <c r="E42" s="14">
        <f>E43+E46+E49</f>
        <v>1865482326.75</v>
      </c>
      <c r="F42" s="17">
        <f t="shared" si="0"/>
        <v>58.770008983343246</v>
      </c>
      <c r="G42" s="17">
        <f t="shared" si="1"/>
        <v>161.80118275804463</v>
      </c>
    </row>
    <row r="43" spans="1:7" ht="31.2" x14ac:dyDescent="0.3">
      <c r="A43" s="2" t="s">
        <v>209</v>
      </c>
      <c r="B43" s="8" t="s">
        <v>71</v>
      </c>
      <c r="C43" s="14">
        <f t="shared" ref="C43:D43" si="3">C44+C45</f>
        <v>816381396.76999998</v>
      </c>
      <c r="D43" s="14">
        <f t="shared" si="3"/>
        <v>2250430000</v>
      </c>
      <c r="E43" s="14">
        <f>E44+E45</f>
        <v>1228747338.6700001</v>
      </c>
      <c r="F43" s="17">
        <f t="shared" si="0"/>
        <v>54.600558056460322</v>
      </c>
      <c r="G43" s="17">
        <f t="shared" si="1"/>
        <v>150.51143295664497</v>
      </c>
    </row>
    <row r="44" spans="1:7" ht="31.2" x14ac:dyDescent="0.3">
      <c r="A44" s="2" t="s">
        <v>210</v>
      </c>
      <c r="B44" s="8" t="s">
        <v>71</v>
      </c>
      <c r="C44" s="14">
        <v>816389882.65999997</v>
      </c>
      <c r="D44" s="14">
        <v>2250430000</v>
      </c>
      <c r="E44" s="14">
        <v>1228992853.9000001</v>
      </c>
      <c r="F44" s="17">
        <f t="shared" si="0"/>
        <v>54.611467759494857</v>
      </c>
      <c r="G44" s="17">
        <f t="shared" si="1"/>
        <v>150.53994176111513</v>
      </c>
    </row>
    <row r="45" spans="1:7" ht="33" customHeight="1" x14ac:dyDescent="0.3">
      <c r="A45" s="2" t="s">
        <v>373</v>
      </c>
      <c r="B45" s="15" t="s">
        <v>374</v>
      </c>
      <c r="C45" s="14">
        <v>-8485.89</v>
      </c>
      <c r="D45" s="14">
        <v>0</v>
      </c>
      <c r="E45" s="14">
        <v>-245515.23</v>
      </c>
      <c r="F45" s="17"/>
      <c r="G45" s="17">
        <f t="shared" si="1"/>
        <v>2893.2172111587588</v>
      </c>
    </row>
    <row r="46" spans="1:7" ht="31.2" x14ac:dyDescent="0.3">
      <c r="A46" s="2" t="s">
        <v>211</v>
      </c>
      <c r="B46" s="8" t="s">
        <v>72</v>
      </c>
      <c r="C46" s="14">
        <f t="shared" ref="C46:D46" si="4">C47+C48</f>
        <v>336546106.09000003</v>
      </c>
      <c r="D46" s="14">
        <f t="shared" si="4"/>
        <v>923778000</v>
      </c>
      <c r="E46" s="14">
        <f>E47+E48</f>
        <v>636779791.81000006</v>
      </c>
      <c r="F46" s="17">
        <f t="shared" si="0"/>
        <v>68.932123498286387</v>
      </c>
      <c r="G46" s="17">
        <f t="shared" si="1"/>
        <v>189.21026875280819</v>
      </c>
    </row>
    <row r="47" spans="1:7" ht="48.75" customHeight="1" x14ac:dyDescent="0.3">
      <c r="A47" s="2" t="s">
        <v>212</v>
      </c>
      <c r="B47" s="8" t="s">
        <v>73</v>
      </c>
      <c r="C47" s="14">
        <v>336545990.43000001</v>
      </c>
      <c r="D47" s="14">
        <v>923778000</v>
      </c>
      <c r="E47" s="14">
        <v>636961674.22000003</v>
      </c>
      <c r="F47" s="17">
        <f t="shared" si="0"/>
        <v>68.951812472260656</v>
      </c>
      <c r="G47" s="17">
        <f t="shared" si="1"/>
        <v>189.2643776281997</v>
      </c>
    </row>
    <row r="48" spans="1:7" ht="46.8" x14ac:dyDescent="0.3">
      <c r="A48" s="2" t="s">
        <v>375</v>
      </c>
      <c r="B48" s="15" t="s">
        <v>376</v>
      </c>
      <c r="C48" s="14">
        <v>115.66</v>
      </c>
      <c r="D48" s="14">
        <v>0</v>
      </c>
      <c r="E48" s="14">
        <v>-181882.41</v>
      </c>
      <c r="F48" s="17"/>
      <c r="G48" s="17"/>
    </row>
    <row r="49" spans="1:7" ht="31.2" x14ac:dyDescent="0.3">
      <c r="A49" s="2" t="s">
        <v>377</v>
      </c>
      <c r="B49" s="15" t="s">
        <v>380</v>
      </c>
      <c r="C49" s="14">
        <v>19771.66</v>
      </c>
      <c r="D49" s="14">
        <v>0</v>
      </c>
      <c r="E49" s="14">
        <v>-44803.73</v>
      </c>
      <c r="F49" s="17"/>
      <c r="G49" s="17"/>
    </row>
    <row r="50" spans="1:7" x14ac:dyDescent="0.3">
      <c r="A50" s="2" t="s">
        <v>378</v>
      </c>
      <c r="B50" s="15" t="s">
        <v>381</v>
      </c>
      <c r="C50" s="14">
        <f t="shared" ref="C50:D50" si="5">C51</f>
        <v>-11.34</v>
      </c>
      <c r="D50" s="14">
        <f t="shared" si="5"/>
        <v>0</v>
      </c>
      <c r="E50" s="14">
        <f>E51</f>
        <v>-1708.85</v>
      </c>
      <c r="F50" s="17"/>
      <c r="G50" s="17">
        <f t="shared" si="1"/>
        <v>15069.223985890654</v>
      </c>
    </row>
    <row r="51" spans="1:7" ht="31.2" x14ac:dyDescent="0.3">
      <c r="A51" s="2" t="s">
        <v>379</v>
      </c>
      <c r="B51" s="15" t="s">
        <v>382</v>
      </c>
      <c r="C51" s="14">
        <v>-11.34</v>
      </c>
      <c r="D51" s="14">
        <v>0</v>
      </c>
      <c r="E51" s="14">
        <v>-1708.85</v>
      </c>
      <c r="F51" s="17"/>
      <c r="G51" s="17">
        <f t="shared" si="1"/>
        <v>15069.223985890654</v>
      </c>
    </row>
    <row r="52" spans="1:7" x14ac:dyDescent="0.3">
      <c r="A52" s="2" t="s">
        <v>721</v>
      </c>
      <c r="B52" s="15" t="s">
        <v>720</v>
      </c>
      <c r="C52" s="14">
        <v>0</v>
      </c>
      <c r="D52" s="14">
        <v>14490000</v>
      </c>
      <c r="E52" s="14">
        <v>11752847.08</v>
      </c>
      <c r="F52" s="17">
        <f t="shared" si="0"/>
        <v>81.110055762594897</v>
      </c>
      <c r="G52" s="17"/>
    </row>
    <row r="53" spans="1:7" x14ac:dyDescent="0.3">
      <c r="A53" s="19" t="s">
        <v>213</v>
      </c>
      <c r="B53" s="20" t="s">
        <v>74</v>
      </c>
      <c r="C53" s="13">
        <f>C54+C57+C60</f>
        <v>1467117331.77</v>
      </c>
      <c r="D53" s="13">
        <f>D54+D57+D60</f>
        <v>3911550000</v>
      </c>
      <c r="E53" s="13">
        <f>E54+E57+E60</f>
        <v>1924054926.46</v>
      </c>
      <c r="F53" s="18">
        <f t="shared" si="0"/>
        <v>49.189066392095206</v>
      </c>
      <c r="G53" s="18">
        <f t="shared" si="1"/>
        <v>131.14526594398072</v>
      </c>
    </row>
    <row r="54" spans="1:7" x14ac:dyDescent="0.3">
      <c r="A54" s="2" t="s">
        <v>214</v>
      </c>
      <c r="B54" s="3" t="s">
        <v>75</v>
      </c>
      <c r="C54" s="14">
        <f>SUM(C55:C56)</f>
        <v>1225763733.4100001</v>
      </c>
      <c r="D54" s="14">
        <f>SUM(D55:D56)</f>
        <v>2773039000</v>
      </c>
      <c r="E54" s="14">
        <f>SUM(E55:E56)</f>
        <v>1677082476.52</v>
      </c>
      <c r="F54" s="17">
        <f t="shared" si="0"/>
        <v>60.478142446608217</v>
      </c>
      <c r="G54" s="17">
        <f t="shared" si="1"/>
        <v>136.81939111173233</v>
      </c>
    </row>
    <row r="55" spans="1:7" ht="31.2" x14ac:dyDescent="0.3">
      <c r="A55" s="2" t="s">
        <v>215</v>
      </c>
      <c r="B55" s="3" t="s">
        <v>76</v>
      </c>
      <c r="C55" s="14">
        <v>1196374765.49</v>
      </c>
      <c r="D55" s="14">
        <v>2711559000</v>
      </c>
      <c r="E55" s="14">
        <v>1650754576.52</v>
      </c>
      <c r="F55" s="17">
        <f t="shared" si="0"/>
        <v>60.878431061983164</v>
      </c>
      <c r="G55" s="17">
        <f t="shared" si="1"/>
        <v>137.97972208515276</v>
      </c>
    </row>
    <row r="56" spans="1:7" ht="31.2" x14ac:dyDescent="0.3">
      <c r="A56" s="2" t="s">
        <v>216</v>
      </c>
      <c r="B56" s="3" t="s">
        <v>77</v>
      </c>
      <c r="C56" s="14">
        <v>29388967.920000002</v>
      </c>
      <c r="D56" s="14">
        <v>61480000</v>
      </c>
      <c r="E56" s="14">
        <v>26327900</v>
      </c>
      <c r="F56" s="17">
        <f t="shared" si="0"/>
        <v>42.823519843851656</v>
      </c>
      <c r="G56" s="17">
        <f t="shared" si="1"/>
        <v>89.584295956453573</v>
      </c>
    </row>
    <row r="57" spans="1:7" x14ac:dyDescent="0.3">
      <c r="A57" s="2" t="s">
        <v>217</v>
      </c>
      <c r="B57" s="3" t="s">
        <v>78</v>
      </c>
      <c r="C57" s="14">
        <f>SUM(C58:C59)</f>
        <v>218981998.09999999</v>
      </c>
      <c r="D57" s="14">
        <f>SUM(D58:D59)</f>
        <v>1092455000</v>
      </c>
      <c r="E57" s="14">
        <f>SUM(E58:E59)</f>
        <v>227054449.94</v>
      </c>
      <c r="F57" s="17">
        <f t="shared" si="0"/>
        <v>20.783872099079595</v>
      </c>
      <c r="G57" s="17">
        <f t="shared" si="1"/>
        <v>103.6863540884825</v>
      </c>
    </row>
    <row r="58" spans="1:7" x14ac:dyDescent="0.3">
      <c r="A58" s="2" t="s">
        <v>218</v>
      </c>
      <c r="B58" s="3" t="s">
        <v>79</v>
      </c>
      <c r="C58" s="14">
        <v>129913691.83</v>
      </c>
      <c r="D58" s="14">
        <v>199249000</v>
      </c>
      <c r="E58" s="14">
        <v>135414602.93000001</v>
      </c>
      <c r="F58" s="17">
        <f t="shared" si="0"/>
        <v>67.962500654959385</v>
      </c>
      <c r="G58" s="17">
        <f t="shared" si="1"/>
        <v>104.23428125435639</v>
      </c>
    </row>
    <row r="59" spans="1:7" x14ac:dyDescent="0.3">
      <c r="A59" s="2" t="s">
        <v>219</v>
      </c>
      <c r="B59" s="3" t="s">
        <v>80</v>
      </c>
      <c r="C59" s="14">
        <v>89068306.269999996</v>
      </c>
      <c r="D59" s="14">
        <v>893206000</v>
      </c>
      <c r="E59" s="14">
        <v>91639847.010000005</v>
      </c>
      <c r="F59" s="17">
        <f t="shared" si="0"/>
        <v>10.259654213025888</v>
      </c>
      <c r="G59" s="17">
        <f t="shared" si="1"/>
        <v>102.88715576582841</v>
      </c>
    </row>
    <row r="60" spans="1:7" x14ac:dyDescent="0.3">
      <c r="A60" s="2" t="s">
        <v>220</v>
      </c>
      <c r="B60" s="3" t="s">
        <v>81</v>
      </c>
      <c r="C60" s="14">
        <v>22371600.260000002</v>
      </c>
      <c r="D60" s="14">
        <v>46056000</v>
      </c>
      <c r="E60" s="14">
        <v>19918000</v>
      </c>
      <c r="F60" s="17">
        <f t="shared" si="0"/>
        <v>43.247351050894558</v>
      </c>
      <c r="G60" s="17">
        <f t="shared" si="1"/>
        <v>89.032522343128974</v>
      </c>
    </row>
    <row r="61" spans="1:7" ht="31.2" x14ac:dyDescent="0.3">
      <c r="A61" s="19" t="s">
        <v>221</v>
      </c>
      <c r="B61" s="20" t="s">
        <v>82</v>
      </c>
      <c r="C61" s="13">
        <f>C62+C65</f>
        <v>6852486.4500000002</v>
      </c>
      <c r="D61" s="13">
        <f>D62+D65</f>
        <v>20310000</v>
      </c>
      <c r="E61" s="13">
        <f>E62+E65</f>
        <v>8430368.2400000002</v>
      </c>
      <c r="F61" s="18">
        <f t="shared" si="0"/>
        <v>41.508460068931562</v>
      </c>
      <c r="G61" s="18">
        <f t="shared" si="1"/>
        <v>123.02641240538317</v>
      </c>
    </row>
    <row r="62" spans="1:7" x14ac:dyDescent="0.3">
      <c r="A62" s="2" t="s">
        <v>222</v>
      </c>
      <c r="B62" s="3" t="s">
        <v>83</v>
      </c>
      <c r="C62" s="14">
        <f>SUM(C63:C64)</f>
        <v>6841895.1600000001</v>
      </c>
      <c r="D62" s="14">
        <f>SUM(D63:D64)</f>
        <v>19721000</v>
      </c>
      <c r="E62" s="14">
        <f>SUM(E63:E64)</f>
        <v>8328852.0599999996</v>
      </c>
      <c r="F62" s="17">
        <f t="shared" si="0"/>
        <v>42.233416459611576</v>
      </c>
      <c r="G62" s="17">
        <f t="shared" si="1"/>
        <v>121.73311436710175</v>
      </c>
    </row>
    <row r="63" spans="1:7" x14ac:dyDescent="0.3">
      <c r="A63" s="2" t="s">
        <v>223</v>
      </c>
      <c r="B63" s="3" t="s">
        <v>84</v>
      </c>
      <c r="C63" s="14">
        <v>3973573.15</v>
      </c>
      <c r="D63" s="14">
        <v>12897000</v>
      </c>
      <c r="E63" s="14">
        <v>5555914.8499999996</v>
      </c>
      <c r="F63" s="17">
        <f t="shared" si="0"/>
        <v>43.079125765681937</v>
      </c>
      <c r="G63" s="17">
        <f t="shared" si="1"/>
        <v>139.82163257772163</v>
      </c>
    </row>
    <row r="64" spans="1:7" ht="46.8" x14ac:dyDescent="0.3">
      <c r="A64" s="2" t="s">
        <v>224</v>
      </c>
      <c r="B64" s="3" t="s">
        <v>725</v>
      </c>
      <c r="C64" s="14">
        <v>2868322.01</v>
      </c>
      <c r="D64" s="14">
        <v>6824000</v>
      </c>
      <c r="E64" s="14">
        <v>2772937.21</v>
      </c>
      <c r="F64" s="17">
        <f t="shared" si="0"/>
        <v>40.635070486518174</v>
      </c>
      <c r="G64" s="17">
        <f t="shared" si="1"/>
        <v>96.674543525188099</v>
      </c>
    </row>
    <row r="65" spans="1:7" ht="31.2" x14ac:dyDescent="0.3">
      <c r="A65" s="2" t="s">
        <v>225</v>
      </c>
      <c r="B65" s="3" t="s">
        <v>85</v>
      </c>
      <c r="C65" s="14">
        <f>C66+C67</f>
        <v>10591.29</v>
      </c>
      <c r="D65" s="14">
        <f>D66</f>
        <v>589000</v>
      </c>
      <c r="E65" s="14">
        <f>E66</f>
        <v>101516.18</v>
      </c>
      <c r="F65" s="17">
        <f t="shared" si="0"/>
        <v>17.23534465195246</v>
      </c>
      <c r="G65" s="17">
        <f t="shared" si="1"/>
        <v>958.48739860772378</v>
      </c>
    </row>
    <row r="66" spans="1:7" x14ac:dyDescent="0.3">
      <c r="A66" s="2" t="s">
        <v>226</v>
      </c>
      <c r="B66" s="3" t="s">
        <v>86</v>
      </c>
      <c r="C66" s="14">
        <v>9223.2900000000009</v>
      </c>
      <c r="D66" s="14">
        <v>589000</v>
      </c>
      <c r="E66" s="14">
        <v>101516.18</v>
      </c>
      <c r="F66" s="17">
        <f t="shared" si="0"/>
        <v>17.23534465195246</v>
      </c>
      <c r="G66" s="17">
        <f t="shared" si="1"/>
        <v>1100.6504186683924</v>
      </c>
    </row>
    <row r="67" spans="1:7" ht="31.2" x14ac:dyDescent="0.3">
      <c r="A67" s="2" t="s">
        <v>890</v>
      </c>
      <c r="B67" s="3" t="s">
        <v>891</v>
      </c>
      <c r="C67" s="14">
        <v>1368</v>
      </c>
      <c r="D67" s="14">
        <v>0</v>
      </c>
      <c r="E67" s="14">
        <v>0</v>
      </c>
      <c r="F67" s="17"/>
      <c r="G67" s="17">
        <f t="shared" si="1"/>
        <v>0</v>
      </c>
    </row>
    <row r="68" spans="1:7" x14ac:dyDescent="0.3">
      <c r="A68" s="19" t="s">
        <v>227</v>
      </c>
      <c r="B68" s="20" t="s">
        <v>87</v>
      </c>
      <c r="C68" s="13">
        <f>C71+C72</f>
        <v>60443626.079999998</v>
      </c>
      <c r="D68" s="13">
        <f>D71+D72</f>
        <v>181811000</v>
      </c>
      <c r="E68" s="13">
        <f>E69+E71+E72</f>
        <v>73575942.510000005</v>
      </c>
      <c r="F68" s="18">
        <f t="shared" si="0"/>
        <v>40.468366880991802</v>
      </c>
      <c r="G68" s="18">
        <f t="shared" si="1"/>
        <v>121.72655295798893</v>
      </c>
    </row>
    <row r="69" spans="1:7" ht="50.4" customHeight="1" x14ac:dyDescent="0.3">
      <c r="A69" s="2" t="s">
        <v>728</v>
      </c>
      <c r="B69" s="3" t="s">
        <v>726</v>
      </c>
      <c r="C69" s="14">
        <v>0</v>
      </c>
      <c r="D69" s="14">
        <v>0</v>
      </c>
      <c r="E69" s="14">
        <f>E70</f>
        <v>17956.900000000001</v>
      </c>
      <c r="F69" s="17"/>
      <c r="G69" s="17"/>
    </row>
    <row r="70" spans="1:7" ht="37.799999999999997" customHeight="1" x14ac:dyDescent="0.3">
      <c r="A70" s="2" t="s">
        <v>729</v>
      </c>
      <c r="B70" s="3" t="s">
        <v>727</v>
      </c>
      <c r="C70" s="14">
        <v>0</v>
      </c>
      <c r="D70" s="14">
        <v>0</v>
      </c>
      <c r="E70" s="14">
        <v>17956.900000000001</v>
      </c>
      <c r="F70" s="17"/>
      <c r="G70" s="17"/>
    </row>
    <row r="71" spans="1:7" ht="62.4" x14ac:dyDescent="0.3">
      <c r="A71" s="2" t="s">
        <v>228</v>
      </c>
      <c r="B71" s="3" t="s">
        <v>88</v>
      </c>
      <c r="C71" s="14">
        <v>456950</v>
      </c>
      <c r="D71" s="14">
        <v>917000</v>
      </c>
      <c r="E71" s="14">
        <v>428350</v>
      </c>
      <c r="F71" s="17">
        <f t="shared" si="0"/>
        <v>46.712104689203926</v>
      </c>
      <c r="G71" s="17">
        <f t="shared" ref="G69:G132" si="6">E71/C71*100</f>
        <v>93.741109530583216</v>
      </c>
    </row>
    <row r="72" spans="1:7" ht="31.2" x14ac:dyDescent="0.3">
      <c r="A72" s="2" t="s">
        <v>229</v>
      </c>
      <c r="B72" s="3" t="s">
        <v>89</v>
      </c>
      <c r="C72" s="14">
        <f>C73+C74+C75+C77+C78+C79+C80+C83+C85+C86+C87+C88+C89+C90+C82</f>
        <v>59986676.079999998</v>
      </c>
      <c r="D72" s="14">
        <f>D73+D74+D75+D77+D78+D79+D80+D83+D85+D86+D87+D88+D89+D90+D82</f>
        <v>180894000</v>
      </c>
      <c r="E72" s="14">
        <f>E73+E74+E75+E77+E78+E79+E80+E83+E85+E86+E87+E88+E89+E90+E82</f>
        <v>73129635.609999999</v>
      </c>
      <c r="F72" s="17">
        <f t="shared" si="0"/>
        <v>40.426788953751917</v>
      </c>
      <c r="G72" s="17">
        <f t="shared" si="6"/>
        <v>121.9097979565865</v>
      </c>
    </row>
    <row r="73" spans="1:7" ht="68.400000000000006" customHeight="1" x14ac:dyDescent="0.3">
      <c r="A73" s="2" t="s">
        <v>230</v>
      </c>
      <c r="B73" s="3" t="s">
        <v>90</v>
      </c>
      <c r="C73" s="14">
        <v>7560</v>
      </c>
      <c r="D73" s="14">
        <v>5000</v>
      </c>
      <c r="E73" s="14">
        <v>4550</v>
      </c>
      <c r="F73" s="17">
        <f t="shared" si="0"/>
        <v>91</v>
      </c>
      <c r="G73" s="17">
        <f t="shared" si="6"/>
        <v>60.185185185185183</v>
      </c>
    </row>
    <row r="74" spans="1:7" ht="31.2" x14ac:dyDescent="0.3">
      <c r="A74" s="2" t="s">
        <v>231</v>
      </c>
      <c r="B74" s="3" t="s">
        <v>91</v>
      </c>
      <c r="C74" s="14">
        <v>39417976.25</v>
      </c>
      <c r="D74" s="14">
        <v>113276000</v>
      </c>
      <c r="E74" s="14">
        <v>42336746.939999998</v>
      </c>
      <c r="F74" s="17">
        <f t="shared" si="0"/>
        <v>37.374860464705669</v>
      </c>
      <c r="G74" s="17">
        <f t="shared" si="6"/>
        <v>107.4046690562913</v>
      </c>
    </row>
    <row r="75" spans="1:7" ht="46.8" x14ac:dyDescent="0.3">
      <c r="A75" s="2" t="s">
        <v>232</v>
      </c>
      <c r="B75" s="3" t="s">
        <v>92</v>
      </c>
      <c r="C75" s="14">
        <f>C76</f>
        <v>9285185</v>
      </c>
      <c r="D75" s="14">
        <f>D76</f>
        <v>40210000</v>
      </c>
      <c r="E75" s="14">
        <f>E76</f>
        <v>16551594.17</v>
      </c>
      <c r="F75" s="17">
        <f t="shared" si="0"/>
        <v>41.162880303407114</v>
      </c>
      <c r="G75" s="17">
        <f t="shared" si="6"/>
        <v>178.25809792696646</v>
      </c>
    </row>
    <row r="76" spans="1:7" ht="62.4" x14ac:dyDescent="0.3">
      <c r="A76" s="2" t="s">
        <v>233</v>
      </c>
      <c r="B76" s="3" t="s">
        <v>93</v>
      </c>
      <c r="C76" s="14">
        <v>9285185</v>
      </c>
      <c r="D76" s="14">
        <v>40210000</v>
      </c>
      <c r="E76" s="14">
        <v>16551594.17</v>
      </c>
      <c r="F76" s="17">
        <f t="shared" si="0"/>
        <v>41.162880303407114</v>
      </c>
      <c r="G76" s="17">
        <f t="shared" si="6"/>
        <v>178.25809792696646</v>
      </c>
    </row>
    <row r="77" spans="1:7" ht="31.2" x14ac:dyDescent="0.3">
      <c r="A77" s="2" t="s">
        <v>234</v>
      </c>
      <c r="B77" s="3" t="s">
        <v>94</v>
      </c>
      <c r="C77" s="14">
        <v>1499480</v>
      </c>
      <c r="D77" s="14">
        <v>4868000</v>
      </c>
      <c r="E77" s="14">
        <v>2226015</v>
      </c>
      <c r="F77" s="17">
        <f t="shared" si="0"/>
        <v>45.72750616269515</v>
      </c>
      <c r="G77" s="17">
        <f t="shared" si="6"/>
        <v>148.45246352068716</v>
      </c>
    </row>
    <row r="78" spans="1:7" ht="62.4" x14ac:dyDescent="0.3">
      <c r="A78" s="2" t="s">
        <v>235</v>
      </c>
      <c r="B78" s="3" t="s">
        <v>95</v>
      </c>
      <c r="C78" s="14">
        <v>42850</v>
      </c>
      <c r="D78" s="14">
        <v>146000</v>
      </c>
      <c r="E78" s="14">
        <v>44000</v>
      </c>
      <c r="F78" s="17">
        <f t="shared" si="0"/>
        <v>30.136986301369863</v>
      </c>
      <c r="G78" s="17">
        <f t="shared" si="6"/>
        <v>102.68378063010502</v>
      </c>
    </row>
    <row r="79" spans="1:7" ht="31.2" x14ac:dyDescent="0.3">
      <c r="A79" s="2" t="s">
        <v>236</v>
      </c>
      <c r="B79" s="8" t="s">
        <v>96</v>
      </c>
      <c r="C79" s="14">
        <v>10500</v>
      </c>
      <c r="D79" s="14">
        <v>20000</v>
      </c>
      <c r="E79" s="14">
        <v>0</v>
      </c>
      <c r="F79" s="17">
        <f t="shared" si="0"/>
        <v>0</v>
      </c>
      <c r="G79" s="17">
        <f t="shared" si="6"/>
        <v>0</v>
      </c>
    </row>
    <row r="80" spans="1:7" ht="93.6" x14ac:dyDescent="0.3">
      <c r="A80" s="2" t="s">
        <v>237</v>
      </c>
      <c r="B80" s="8" t="s">
        <v>97</v>
      </c>
      <c r="C80" s="14">
        <v>4000</v>
      </c>
      <c r="D80" s="14">
        <v>20000</v>
      </c>
      <c r="E80" s="14">
        <v>12000</v>
      </c>
      <c r="F80" s="17">
        <f t="shared" si="0"/>
        <v>60</v>
      </c>
      <c r="G80" s="17">
        <f t="shared" si="6"/>
        <v>300</v>
      </c>
    </row>
    <row r="81" spans="1:7" ht="62.4" x14ac:dyDescent="0.3">
      <c r="A81" s="2" t="s">
        <v>238</v>
      </c>
      <c r="B81" s="3" t="s">
        <v>98</v>
      </c>
      <c r="C81" s="14">
        <f>SUM(C82:C83)</f>
        <v>9108449.8300000001</v>
      </c>
      <c r="D81" s="14">
        <f>SUM(D82:D83)</f>
        <v>20848000</v>
      </c>
      <c r="E81" s="14">
        <f>SUM(E82:E83)</f>
        <v>11209829.5</v>
      </c>
      <c r="F81" s="17">
        <f t="shared" si="0"/>
        <v>53.769327993092865</v>
      </c>
      <c r="G81" s="17">
        <f t="shared" si="6"/>
        <v>123.07066195917116</v>
      </c>
    </row>
    <row r="82" spans="1:7" ht="62.4" x14ac:dyDescent="0.3">
      <c r="A82" s="2" t="s">
        <v>239</v>
      </c>
      <c r="B82" s="3" t="s">
        <v>99</v>
      </c>
      <c r="C82" s="14">
        <v>3016599.83</v>
      </c>
      <c r="D82" s="14">
        <v>8548000</v>
      </c>
      <c r="E82" s="14">
        <v>3851900.5</v>
      </c>
      <c r="F82" s="17">
        <f t="shared" ref="F82:F138" si="7">E82/D82*100</f>
        <v>45.062008656995786</v>
      </c>
      <c r="G82" s="17">
        <f t="shared" si="6"/>
        <v>127.6901384695762</v>
      </c>
    </row>
    <row r="83" spans="1:7" ht="140.4" x14ac:dyDescent="0.3">
      <c r="A83" s="2" t="s">
        <v>240</v>
      </c>
      <c r="B83" s="3" t="s">
        <v>100</v>
      </c>
      <c r="C83" s="14">
        <v>6091850</v>
      </c>
      <c r="D83" s="14">
        <v>12300000</v>
      </c>
      <c r="E83" s="14">
        <v>7357929</v>
      </c>
      <c r="F83" s="17">
        <f t="shared" si="7"/>
        <v>59.820560975609759</v>
      </c>
      <c r="G83" s="17">
        <f t="shared" si="6"/>
        <v>120.7831611086944</v>
      </c>
    </row>
    <row r="84" spans="1:7" ht="46.8" x14ac:dyDescent="0.3">
      <c r="A84" s="2" t="s">
        <v>241</v>
      </c>
      <c r="B84" s="3" t="s">
        <v>101</v>
      </c>
      <c r="C84" s="14">
        <f>C85</f>
        <v>64000</v>
      </c>
      <c r="D84" s="14">
        <f>D85</f>
        <v>191000</v>
      </c>
      <c r="E84" s="14">
        <f>E85</f>
        <v>70400</v>
      </c>
      <c r="F84" s="17">
        <f t="shared" si="7"/>
        <v>36.858638743455494</v>
      </c>
      <c r="G84" s="17">
        <f t="shared" si="6"/>
        <v>110.00000000000001</v>
      </c>
    </row>
    <row r="85" spans="1:7" ht="78" x14ac:dyDescent="0.3">
      <c r="A85" s="2" t="s">
        <v>242</v>
      </c>
      <c r="B85" s="3" t="s">
        <v>102</v>
      </c>
      <c r="C85" s="14">
        <v>64000</v>
      </c>
      <c r="D85" s="14">
        <v>191000</v>
      </c>
      <c r="E85" s="14">
        <v>70400</v>
      </c>
      <c r="F85" s="17">
        <f t="shared" si="7"/>
        <v>36.858638743455494</v>
      </c>
      <c r="G85" s="17">
        <f t="shared" si="6"/>
        <v>110.00000000000001</v>
      </c>
    </row>
    <row r="86" spans="1:7" ht="31.2" x14ac:dyDescent="0.3">
      <c r="A86" s="2" t="s">
        <v>533</v>
      </c>
      <c r="B86" s="3" t="s">
        <v>534</v>
      </c>
      <c r="C86" s="14">
        <v>21675</v>
      </c>
      <c r="D86" s="14">
        <v>55000</v>
      </c>
      <c r="E86" s="14">
        <v>49500</v>
      </c>
      <c r="F86" s="17">
        <f t="shared" si="7"/>
        <v>90</v>
      </c>
      <c r="G86" s="17">
        <f t="shared" si="6"/>
        <v>228.37370242214533</v>
      </c>
    </row>
    <row r="87" spans="1:7" ht="31.2" x14ac:dyDescent="0.3">
      <c r="A87" s="2" t="s">
        <v>243</v>
      </c>
      <c r="B87" s="3" t="s">
        <v>103</v>
      </c>
      <c r="C87" s="14">
        <v>0</v>
      </c>
      <c r="D87" s="14">
        <v>30000</v>
      </c>
      <c r="E87" s="14">
        <v>25000</v>
      </c>
      <c r="F87" s="17">
        <f t="shared" si="7"/>
        <v>83.333333333333343</v>
      </c>
      <c r="G87" s="17"/>
    </row>
    <row r="88" spans="1:7" ht="62.4" x14ac:dyDescent="0.3">
      <c r="A88" s="2" t="s">
        <v>244</v>
      </c>
      <c r="B88" s="3" t="s">
        <v>104</v>
      </c>
      <c r="C88" s="14">
        <v>280000</v>
      </c>
      <c r="D88" s="14">
        <v>870000</v>
      </c>
      <c r="E88" s="14">
        <v>327500</v>
      </c>
      <c r="F88" s="17">
        <f t="shared" si="7"/>
        <v>37.643678160919542</v>
      </c>
      <c r="G88" s="17">
        <f t="shared" si="6"/>
        <v>116.96428571428572</v>
      </c>
    </row>
    <row r="89" spans="1:7" ht="66" customHeight="1" x14ac:dyDescent="0.3">
      <c r="A89" s="2" t="s">
        <v>245</v>
      </c>
      <c r="B89" s="3" t="s">
        <v>105</v>
      </c>
      <c r="C89" s="14">
        <v>35000</v>
      </c>
      <c r="D89" s="14">
        <v>55000</v>
      </c>
      <c r="E89" s="14">
        <v>87500</v>
      </c>
      <c r="F89" s="17">
        <f t="shared" si="7"/>
        <v>159.09090909090909</v>
      </c>
      <c r="G89" s="17">
        <f t="shared" si="6"/>
        <v>250</v>
      </c>
    </row>
    <row r="90" spans="1:7" ht="46.8" x14ac:dyDescent="0.3">
      <c r="A90" s="2" t="s">
        <v>246</v>
      </c>
      <c r="B90" s="8" t="s">
        <v>106</v>
      </c>
      <c r="C90" s="14">
        <v>210000</v>
      </c>
      <c r="D90" s="14">
        <v>300000</v>
      </c>
      <c r="E90" s="14">
        <v>185000</v>
      </c>
      <c r="F90" s="17">
        <f t="shared" si="7"/>
        <v>61.666666666666671</v>
      </c>
      <c r="G90" s="17">
        <f t="shared" si="6"/>
        <v>88.095238095238088</v>
      </c>
    </row>
    <row r="91" spans="1:7" ht="31.2" x14ac:dyDescent="0.3">
      <c r="A91" s="19" t="s">
        <v>389</v>
      </c>
      <c r="B91" s="16" t="s">
        <v>383</v>
      </c>
      <c r="C91" s="13">
        <f t="shared" ref="C91:D91" si="8">C92+C95+C98+C103+C105</f>
        <v>10580.58</v>
      </c>
      <c r="D91" s="13">
        <f t="shared" si="8"/>
        <v>0</v>
      </c>
      <c r="E91" s="13">
        <f>E92+E95+E98+E103+E105</f>
        <v>-15445.150000000001</v>
      </c>
      <c r="F91" s="18"/>
      <c r="G91" s="17"/>
    </row>
    <row r="92" spans="1:7" ht="31.2" x14ac:dyDescent="0.3">
      <c r="A92" s="2" t="s">
        <v>390</v>
      </c>
      <c r="B92" s="15" t="s">
        <v>384</v>
      </c>
      <c r="C92" s="14">
        <f t="shared" ref="C92:D92" si="9">C93+C94</f>
        <v>4657.6099999999997</v>
      </c>
      <c r="D92" s="14">
        <f t="shared" si="9"/>
        <v>0</v>
      </c>
      <c r="E92" s="14">
        <f>E93+E94</f>
        <v>-9676.36</v>
      </c>
      <c r="F92" s="17"/>
      <c r="G92" s="17"/>
    </row>
    <row r="93" spans="1:7" ht="31.2" x14ac:dyDescent="0.3">
      <c r="A93" s="2" t="s">
        <v>391</v>
      </c>
      <c r="B93" s="15" t="s">
        <v>385</v>
      </c>
      <c r="C93" s="14">
        <v>1295.6600000000001</v>
      </c>
      <c r="D93" s="14">
        <v>0</v>
      </c>
      <c r="E93" s="14">
        <v>-3847.88</v>
      </c>
      <c r="F93" s="17"/>
      <c r="G93" s="17"/>
    </row>
    <row r="94" spans="1:7" ht="31.2" x14ac:dyDescent="0.3">
      <c r="A94" s="2" t="s">
        <v>848</v>
      </c>
      <c r="B94" s="15" t="s">
        <v>849</v>
      </c>
      <c r="C94" s="14">
        <v>3361.95</v>
      </c>
      <c r="D94" s="14">
        <v>0</v>
      </c>
      <c r="E94" s="14">
        <v>-5828.48</v>
      </c>
      <c r="F94" s="17"/>
      <c r="G94" s="17"/>
    </row>
    <row r="95" spans="1:7" ht="16.2" customHeight="1" x14ac:dyDescent="0.3">
      <c r="A95" s="2" t="s">
        <v>733</v>
      </c>
      <c r="B95" s="15" t="s">
        <v>730</v>
      </c>
      <c r="C95" s="14">
        <f t="shared" ref="C95:D96" si="10">C96</f>
        <v>0</v>
      </c>
      <c r="D95" s="14">
        <f t="shared" si="10"/>
        <v>0</v>
      </c>
      <c r="E95" s="14">
        <f>E96</f>
        <v>665.74</v>
      </c>
      <c r="F95" s="17"/>
      <c r="G95" s="17"/>
    </row>
    <row r="96" spans="1:7" ht="16.2" customHeight="1" x14ac:dyDescent="0.3">
      <c r="A96" s="2" t="s">
        <v>734</v>
      </c>
      <c r="B96" s="15" t="s">
        <v>731</v>
      </c>
      <c r="C96" s="14">
        <f t="shared" si="10"/>
        <v>0</v>
      </c>
      <c r="D96" s="14">
        <f t="shared" si="10"/>
        <v>0</v>
      </c>
      <c r="E96" s="14">
        <f>E97</f>
        <v>665.74</v>
      </c>
      <c r="F96" s="17"/>
      <c r="G96" s="17"/>
    </row>
    <row r="97" spans="1:7" ht="16.2" customHeight="1" x14ac:dyDescent="0.3">
      <c r="A97" s="2" t="s">
        <v>735</v>
      </c>
      <c r="B97" s="15" t="s">
        <v>732</v>
      </c>
      <c r="C97" s="14">
        <v>0</v>
      </c>
      <c r="D97" s="14">
        <v>0</v>
      </c>
      <c r="E97" s="14">
        <v>665.74</v>
      </c>
      <c r="F97" s="17"/>
      <c r="G97" s="17"/>
    </row>
    <row r="98" spans="1:7" x14ac:dyDescent="0.3">
      <c r="A98" s="2" t="s">
        <v>535</v>
      </c>
      <c r="B98" s="15" t="s">
        <v>536</v>
      </c>
      <c r="C98" s="14">
        <f>C99+C100+C101+C102</f>
        <v>2100.5499999999997</v>
      </c>
      <c r="D98" s="14">
        <f t="shared" ref="D98" si="11">D99+D101+D102</f>
        <v>0</v>
      </c>
      <c r="E98" s="14">
        <f>E99+E101+E102</f>
        <v>477.5300000000002</v>
      </c>
      <c r="F98" s="17"/>
      <c r="G98" s="17">
        <f t="shared" si="6"/>
        <v>22.733569779343519</v>
      </c>
    </row>
    <row r="99" spans="1:7" x14ac:dyDescent="0.3">
      <c r="A99" s="2" t="s">
        <v>850</v>
      </c>
      <c r="B99" s="15" t="s">
        <v>851</v>
      </c>
      <c r="C99" s="14">
        <v>129.52000000000001</v>
      </c>
      <c r="D99" s="14">
        <v>0</v>
      </c>
      <c r="E99" s="14">
        <v>-1819.07</v>
      </c>
      <c r="F99" s="17"/>
      <c r="G99" s="17"/>
    </row>
    <row r="100" spans="1:7" ht="31.2" x14ac:dyDescent="0.3">
      <c r="A100" s="2" t="s">
        <v>892</v>
      </c>
      <c r="B100" s="15" t="s">
        <v>893</v>
      </c>
      <c r="C100" s="14">
        <v>1.65</v>
      </c>
      <c r="D100" s="14">
        <v>0</v>
      </c>
      <c r="E100" s="14">
        <v>0</v>
      </c>
      <c r="F100" s="17"/>
      <c r="G100" s="17">
        <f t="shared" si="6"/>
        <v>0</v>
      </c>
    </row>
    <row r="101" spans="1:7" ht="16.5" customHeight="1" x14ac:dyDescent="0.3">
      <c r="A101" s="2" t="s">
        <v>392</v>
      </c>
      <c r="B101" s="15" t="s">
        <v>386</v>
      </c>
      <c r="C101" s="14">
        <v>1967.59</v>
      </c>
      <c r="D101" s="14">
        <v>0</v>
      </c>
      <c r="E101" s="14">
        <v>2356.86</v>
      </c>
      <c r="F101" s="17"/>
      <c r="G101" s="17">
        <f t="shared" si="6"/>
        <v>119.78410136258061</v>
      </c>
    </row>
    <row r="102" spans="1:7" ht="16.5" customHeight="1" x14ac:dyDescent="0.3">
      <c r="A102" s="2" t="s">
        <v>852</v>
      </c>
      <c r="B102" s="15" t="s">
        <v>853</v>
      </c>
      <c r="C102" s="14">
        <v>1.79</v>
      </c>
      <c r="D102" s="14">
        <v>0</v>
      </c>
      <c r="E102" s="14">
        <v>-60.26</v>
      </c>
      <c r="F102" s="17"/>
      <c r="G102" s="17"/>
    </row>
    <row r="103" spans="1:7" ht="31.2" x14ac:dyDescent="0.3">
      <c r="A103" s="2" t="s">
        <v>393</v>
      </c>
      <c r="B103" s="15" t="s">
        <v>387</v>
      </c>
      <c r="C103" s="14">
        <f t="shared" ref="C103:D103" si="12">C104</f>
        <v>3.42</v>
      </c>
      <c r="D103" s="14">
        <f t="shared" si="12"/>
        <v>0</v>
      </c>
      <c r="E103" s="14">
        <f>E104</f>
        <v>10.3</v>
      </c>
      <c r="F103" s="17"/>
      <c r="G103" s="17">
        <f t="shared" si="6"/>
        <v>301.16959064327489</v>
      </c>
    </row>
    <row r="104" spans="1:7" ht="16.5" customHeight="1" x14ac:dyDescent="0.3">
      <c r="A104" s="2" t="s">
        <v>394</v>
      </c>
      <c r="B104" s="15" t="s">
        <v>388</v>
      </c>
      <c r="C104" s="14">
        <v>3.42</v>
      </c>
      <c r="D104" s="14">
        <v>0</v>
      </c>
      <c r="E104" s="14">
        <v>10.3</v>
      </c>
      <c r="F104" s="17"/>
      <c r="G104" s="17">
        <f t="shared" si="6"/>
        <v>301.16959064327489</v>
      </c>
    </row>
    <row r="105" spans="1:7" ht="31.2" x14ac:dyDescent="0.3">
      <c r="A105" s="2" t="s">
        <v>702</v>
      </c>
      <c r="B105" s="15" t="s">
        <v>701</v>
      </c>
      <c r="C105" s="14">
        <f t="shared" ref="C105:D105" si="13">C106</f>
        <v>3819</v>
      </c>
      <c r="D105" s="14">
        <f t="shared" si="13"/>
        <v>0</v>
      </c>
      <c r="E105" s="14">
        <f>E106</f>
        <v>-6922.36</v>
      </c>
      <c r="F105" s="17"/>
      <c r="G105" s="17"/>
    </row>
    <row r="106" spans="1:7" ht="31.2" x14ac:dyDescent="0.3">
      <c r="A106" s="2" t="s">
        <v>703</v>
      </c>
      <c r="B106" s="15" t="s">
        <v>701</v>
      </c>
      <c r="C106" s="14">
        <v>3819</v>
      </c>
      <c r="D106" s="14">
        <v>0</v>
      </c>
      <c r="E106" s="14">
        <v>-6922.36</v>
      </c>
      <c r="F106" s="17"/>
      <c r="G106" s="17"/>
    </row>
    <row r="107" spans="1:7" ht="31.2" x14ac:dyDescent="0.3">
      <c r="A107" s="19" t="s">
        <v>247</v>
      </c>
      <c r="B107" s="20" t="s">
        <v>107</v>
      </c>
      <c r="C107" s="13">
        <f>C108+C113+C120+C123</f>
        <v>69119678.409999996</v>
      </c>
      <c r="D107" s="13">
        <f>D108+D113+D120+D123</f>
        <v>141937000</v>
      </c>
      <c r="E107" s="13">
        <f>E108+E110+E113+E120+E123</f>
        <v>100292915.35000001</v>
      </c>
      <c r="F107" s="18">
        <f t="shared" si="7"/>
        <v>70.660162853942239</v>
      </c>
      <c r="G107" s="18">
        <f t="shared" si="6"/>
        <v>145.10037901954414</v>
      </c>
    </row>
    <row r="108" spans="1:7" ht="62.4" x14ac:dyDescent="0.3">
      <c r="A108" s="2" t="s">
        <v>248</v>
      </c>
      <c r="B108" s="3" t="s">
        <v>108</v>
      </c>
      <c r="C108" s="14">
        <f>C109</f>
        <v>2251468</v>
      </c>
      <c r="D108" s="14">
        <f>D109</f>
        <v>20197000</v>
      </c>
      <c r="E108" s="14">
        <f>E109</f>
        <v>13106413.800000001</v>
      </c>
      <c r="F108" s="17">
        <f t="shared" si="7"/>
        <v>64.892874189236025</v>
      </c>
      <c r="G108" s="17">
        <f t="shared" si="6"/>
        <v>582.12747416352363</v>
      </c>
    </row>
    <row r="109" spans="1:7" ht="46.8" x14ac:dyDescent="0.3">
      <c r="A109" s="2" t="s">
        <v>249</v>
      </c>
      <c r="B109" s="3" t="s">
        <v>109</v>
      </c>
      <c r="C109" s="14">
        <v>2251468</v>
      </c>
      <c r="D109" s="14">
        <v>20197000</v>
      </c>
      <c r="E109" s="14">
        <v>13106413.800000001</v>
      </c>
      <c r="F109" s="17">
        <f t="shared" si="7"/>
        <v>64.892874189236025</v>
      </c>
      <c r="G109" s="17">
        <f t="shared" si="6"/>
        <v>582.12747416352363</v>
      </c>
    </row>
    <row r="110" spans="1:7" x14ac:dyDescent="0.3">
      <c r="A110" s="2" t="s">
        <v>854</v>
      </c>
      <c r="B110" s="3" t="s">
        <v>857</v>
      </c>
      <c r="C110" s="14">
        <v>0</v>
      </c>
      <c r="D110" s="14">
        <v>0</v>
      </c>
      <c r="E110" s="14">
        <f>E111</f>
        <v>12059161.220000001</v>
      </c>
      <c r="F110" s="17"/>
      <c r="G110" s="17"/>
    </row>
    <row r="111" spans="1:7" ht="31.2" x14ac:dyDescent="0.3">
      <c r="A111" s="2" t="s">
        <v>855</v>
      </c>
      <c r="B111" s="3" t="s">
        <v>858</v>
      </c>
      <c r="C111" s="14">
        <v>0</v>
      </c>
      <c r="D111" s="14">
        <v>0</v>
      </c>
      <c r="E111" s="14">
        <f>E112</f>
        <v>12059161.220000001</v>
      </c>
      <c r="F111" s="17"/>
      <c r="G111" s="17"/>
    </row>
    <row r="112" spans="1:7" ht="31.2" x14ac:dyDescent="0.3">
      <c r="A112" s="2" t="s">
        <v>856</v>
      </c>
      <c r="B112" s="3" t="s">
        <v>859</v>
      </c>
      <c r="C112" s="14">
        <v>0</v>
      </c>
      <c r="D112" s="14">
        <v>0</v>
      </c>
      <c r="E112" s="14">
        <v>12059161.220000001</v>
      </c>
      <c r="F112" s="17"/>
      <c r="G112" s="17"/>
    </row>
    <row r="113" spans="1:7" ht="65.25" customHeight="1" x14ac:dyDescent="0.3">
      <c r="A113" s="2" t="s">
        <v>250</v>
      </c>
      <c r="B113" s="3" t="s">
        <v>110</v>
      </c>
      <c r="C113" s="14">
        <f>C114+C116+C118</f>
        <v>64464311.359999999</v>
      </c>
      <c r="D113" s="14">
        <f>D114+D116+D118</f>
        <v>116160000</v>
      </c>
      <c r="E113" s="14">
        <f>E114+E116+E118</f>
        <v>73934023.320000008</v>
      </c>
      <c r="F113" s="17">
        <f t="shared" si="7"/>
        <v>63.648436053719017</v>
      </c>
      <c r="G113" s="17">
        <f t="shared" si="6"/>
        <v>114.68985204405044</v>
      </c>
    </row>
    <row r="114" spans="1:7" ht="62.4" x14ac:dyDescent="0.3">
      <c r="A114" s="2" t="s">
        <v>251</v>
      </c>
      <c r="B114" s="3" t="s">
        <v>111</v>
      </c>
      <c r="C114" s="14">
        <f>C115</f>
        <v>53371905.979999997</v>
      </c>
      <c r="D114" s="14">
        <f>D115</f>
        <v>90000000</v>
      </c>
      <c r="E114" s="14">
        <f>E115</f>
        <v>60826124.740000002</v>
      </c>
      <c r="F114" s="17">
        <f t="shared" si="7"/>
        <v>67.584583044444443</v>
      </c>
      <c r="G114" s="17">
        <f t="shared" si="6"/>
        <v>113.96655904099306</v>
      </c>
    </row>
    <row r="115" spans="1:7" ht="62.4" x14ac:dyDescent="0.3">
      <c r="A115" s="2" t="s">
        <v>252</v>
      </c>
      <c r="B115" s="3" t="s">
        <v>175</v>
      </c>
      <c r="C115" s="14">
        <v>53371905.979999997</v>
      </c>
      <c r="D115" s="14">
        <v>90000000</v>
      </c>
      <c r="E115" s="14">
        <v>60826124.740000002</v>
      </c>
      <c r="F115" s="17">
        <f t="shared" si="7"/>
        <v>67.584583044444443</v>
      </c>
      <c r="G115" s="17">
        <f t="shared" si="6"/>
        <v>113.96655904099306</v>
      </c>
    </row>
    <row r="116" spans="1:7" ht="62.4" x14ac:dyDescent="0.3">
      <c r="A116" s="2" t="s">
        <v>253</v>
      </c>
      <c r="B116" s="3" t="s">
        <v>112</v>
      </c>
      <c r="C116" s="14">
        <f>C117</f>
        <v>2076662.56</v>
      </c>
      <c r="D116" s="14">
        <f>D117</f>
        <v>5193000</v>
      </c>
      <c r="E116" s="14">
        <f>E117</f>
        <v>2828540.36</v>
      </c>
      <c r="F116" s="17">
        <f t="shared" si="7"/>
        <v>54.468329674561907</v>
      </c>
      <c r="G116" s="17">
        <f t="shared" si="6"/>
        <v>136.20606517796517</v>
      </c>
    </row>
    <row r="117" spans="1:7" ht="62.4" x14ac:dyDescent="0.3">
      <c r="A117" s="2" t="s">
        <v>254</v>
      </c>
      <c r="B117" s="3" t="s">
        <v>113</v>
      </c>
      <c r="C117" s="14">
        <v>2076662.56</v>
      </c>
      <c r="D117" s="14">
        <v>5193000</v>
      </c>
      <c r="E117" s="14">
        <v>2828540.36</v>
      </c>
      <c r="F117" s="17">
        <f t="shared" si="7"/>
        <v>54.468329674561907</v>
      </c>
      <c r="G117" s="17">
        <f t="shared" si="6"/>
        <v>136.20606517796517</v>
      </c>
    </row>
    <row r="118" spans="1:7" ht="31.2" x14ac:dyDescent="0.3">
      <c r="A118" s="2" t="s">
        <v>255</v>
      </c>
      <c r="B118" s="3" t="s">
        <v>114</v>
      </c>
      <c r="C118" s="14">
        <f>C119</f>
        <v>9015742.8200000003</v>
      </c>
      <c r="D118" s="14">
        <f>D119</f>
        <v>20967000</v>
      </c>
      <c r="E118" s="14">
        <f>E119</f>
        <v>10279358.220000001</v>
      </c>
      <c r="F118" s="17">
        <f t="shared" si="7"/>
        <v>49.026366289884102</v>
      </c>
      <c r="G118" s="17">
        <f t="shared" si="6"/>
        <v>114.0156548964204</v>
      </c>
    </row>
    <row r="119" spans="1:7" ht="33" customHeight="1" x14ac:dyDescent="0.3">
      <c r="A119" s="2" t="s">
        <v>256</v>
      </c>
      <c r="B119" s="3" t="s">
        <v>115</v>
      </c>
      <c r="C119" s="14">
        <v>9015742.8200000003</v>
      </c>
      <c r="D119" s="14">
        <v>20967000</v>
      </c>
      <c r="E119" s="14">
        <v>10279358.220000001</v>
      </c>
      <c r="F119" s="17">
        <f t="shared" si="7"/>
        <v>49.026366289884102</v>
      </c>
      <c r="G119" s="17">
        <f t="shared" si="6"/>
        <v>114.0156548964204</v>
      </c>
    </row>
    <row r="120" spans="1:7" x14ac:dyDescent="0.3">
      <c r="A120" s="2" t="s">
        <v>257</v>
      </c>
      <c r="B120" s="3" t="s">
        <v>116</v>
      </c>
      <c r="C120" s="14">
        <f>C121</f>
        <v>0</v>
      </c>
      <c r="D120" s="14">
        <f>D121</f>
        <v>4576000</v>
      </c>
      <c r="E120" s="14">
        <f>E121</f>
        <v>566530</v>
      </c>
      <c r="F120" s="17">
        <f t="shared" si="7"/>
        <v>12.380463286713287</v>
      </c>
      <c r="G120" s="17"/>
    </row>
    <row r="121" spans="1:7" ht="37.200000000000003" customHeight="1" x14ac:dyDescent="0.3">
      <c r="A121" s="2" t="s">
        <v>258</v>
      </c>
      <c r="B121" s="3" t="s">
        <v>117</v>
      </c>
      <c r="C121" s="14">
        <f>C122</f>
        <v>0</v>
      </c>
      <c r="D121" s="14">
        <f>D122</f>
        <v>4576000</v>
      </c>
      <c r="E121" s="14">
        <f>E122</f>
        <v>566530</v>
      </c>
      <c r="F121" s="17">
        <f t="shared" si="7"/>
        <v>12.380463286713287</v>
      </c>
      <c r="G121" s="17"/>
    </row>
    <row r="122" spans="1:7" ht="46.8" x14ac:dyDescent="0.3">
      <c r="A122" s="2" t="s">
        <v>259</v>
      </c>
      <c r="B122" s="3" t="s">
        <v>118</v>
      </c>
      <c r="C122" s="14">
        <v>0</v>
      </c>
      <c r="D122" s="14">
        <v>4576000</v>
      </c>
      <c r="E122" s="14">
        <v>566530</v>
      </c>
      <c r="F122" s="17">
        <f t="shared" si="7"/>
        <v>12.380463286713287</v>
      </c>
      <c r="G122" s="17"/>
    </row>
    <row r="123" spans="1:7" ht="62.4" x14ac:dyDescent="0.3">
      <c r="A123" s="2" t="s">
        <v>260</v>
      </c>
      <c r="B123" s="3" t="s">
        <v>119</v>
      </c>
      <c r="C123" s="14">
        <f>C124</f>
        <v>2403899.0499999998</v>
      </c>
      <c r="D123" s="14">
        <f>D124</f>
        <v>1004000</v>
      </c>
      <c r="E123" s="14">
        <f>E124</f>
        <v>626787.01</v>
      </c>
      <c r="F123" s="17">
        <f t="shared" si="7"/>
        <v>62.428985059760954</v>
      </c>
      <c r="G123" s="17">
        <f t="shared" si="6"/>
        <v>26.07376586799683</v>
      </c>
    </row>
    <row r="124" spans="1:7" ht="62.4" x14ac:dyDescent="0.3">
      <c r="A124" s="2" t="s">
        <v>261</v>
      </c>
      <c r="B124" s="3" t="s">
        <v>120</v>
      </c>
      <c r="C124" s="14">
        <f>C125</f>
        <v>2403899.0499999998</v>
      </c>
      <c r="D124" s="14">
        <f>D125</f>
        <v>1004000</v>
      </c>
      <c r="E124" s="14">
        <f>E125</f>
        <v>626787.01</v>
      </c>
      <c r="F124" s="17">
        <f t="shared" si="7"/>
        <v>62.428985059760954</v>
      </c>
      <c r="G124" s="17">
        <f t="shared" si="6"/>
        <v>26.07376586799683</v>
      </c>
    </row>
    <row r="125" spans="1:7" ht="78" x14ac:dyDescent="0.3">
      <c r="A125" s="2" t="s">
        <v>262</v>
      </c>
      <c r="B125" s="3" t="s">
        <v>121</v>
      </c>
      <c r="C125" s="14">
        <v>2403899.0499999998</v>
      </c>
      <c r="D125" s="14">
        <v>1004000</v>
      </c>
      <c r="E125" s="14">
        <v>626787.01</v>
      </c>
      <c r="F125" s="17">
        <f t="shared" si="7"/>
        <v>62.428985059760954</v>
      </c>
      <c r="G125" s="17">
        <f t="shared" si="6"/>
        <v>26.07376586799683</v>
      </c>
    </row>
    <row r="126" spans="1:7" x14ac:dyDescent="0.3">
      <c r="A126" s="19" t="s">
        <v>263</v>
      </c>
      <c r="B126" s="20" t="s">
        <v>122</v>
      </c>
      <c r="C126" s="13">
        <f>C127+C134+C140</f>
        <v>122097151.46000001</v>
      </c>
      <c r="D126" s="13">
        <f>D127+D134+D140</f>
        <v>270398000</v>
      </c>
      <c r="E126" s="13">
        <f>E127+E134+E140</f>
        <v>178550755.55000001</v>
      </c>
      <c r="F126" s="18">
        <f t="shared" si="7"/>
        <v>66.032572559708285</v>
      </c>
      <c r="G126" s="18">
        <f t="shared" si="6"/>
        <v>146.23662666568816</v>
      </c>
    </row>
    <row r="127" spans="1:7" x14ac:dyDescent="0.3">
      <c r="A127" s="2" t="s">
        <v>264</v>
      </c>
      <c r="B127" s="3" t="s">
        <v>123</v>
      </c>
      <c r="C127" s="14">
        <f t="shared" ref="C127:D127" si="14">C128+C129+C130+C133</f>
        <v>11988537.049999999</v>
      </c>
      <c r="D127" s="14">
        <f t="shared" si="14"/>
        <v>13909000</v>
      </c>
      <c r="E127" s="14">
        <f>E128+E129+E130+E133</f>
        <v>10205396.460000001</v>
      </c>
      <c r="F127" s="17">
        <f t="shared" si="7"/>
        <v>73.372610971313549</v>
      </c>
      <c r="G127" s="17">
        <f t="shared" si="6"/>
        <v>85.12628703099351</v>
      </c>
    </row>
    <row r="128" spans="1:7" ht="31.2" x14ac:dyDescent="0.3">
      <c r="A128" s="2" t="s">
        <v>265</v>
      </c>
      <c r="B128" s="3" t="s">
        <v>124</v>
      </c>
      <c r="C128" s="14">
        <v>1965447</v>
      </c>
      <c r="D128" s="14">
        <v>3167000</v>
      </c>
      <c r="E128" s="14">
        <v>478984.43</v>
      </c>
      <c r="F128" s="17">
        <f t="shared" si="7"/>
        <v>15.124232080833597</v>
      </c>
      <c r="G128" s="17">
        <f t="shared" si="6"/>
        <v>24.370254196628043</v>
      </c>
    </row>
    <row r="129" spans="1:7" x14ac:dyDescent="0.3">
      <c r="A129" s="2" t="s">
        <v>266</v>
      </c>
      <c r="B129" s="3" t="s">
        <v>125</v>
      </c>
      <c r="C129" s="14">
        <v>1526430.07</v>
      </c>
      <c r="D129" s="14">
        <v>2312000</v>
      </c>
      <c r="E129" s="14">
        <v>1956211.03</v>
      </c>
      <c r="F129" s="17">
        <f t="shared" si="7"/>
        <v>84.611203719723179</v>
      </c>
      <c r="G129" s="17">
        <f t="shared" si="6"/>
        <v>128.1559547631291</v>
      </c>
    </row>
    <row r="130" spans="1:7" x14ac:dyDescent="0.3">
      <c r="A130" s="2" t="s">
        <v>267</v>
      </c>
      <c r="B130" s="3" t="s">
        <v>162</v>
      </c>
      <c r="C130" s="14">
        <f>C131+C132</f>
        <v>8493460.0299999993</v>
      </c>
      <c r="D130" s="14">
        <f>D131+D132</f>
        <v>8430000</v>
      </c>
      <c r="E130" s="14">
        <f>E131+E132</f>
        <v>7769691.0399999991</v>
      </c>
      <c r="F130" s="17">
        <f t="shared" si="7"/>
        <v>92.167153499406879</v>
      </c>
      <c r="G130" s="17">
        <f t="shared" si="6"/>
        <v>91.478514204534378</v>
      </c>
    </row>
    <row r="131" spans="1:7" x14ac:dyDescent="0.3">
      <c r="A131" s="2" t="s">
        <v>268</v>
      </c>
      <c r="B131" s="3" t="s">
        <v>163</v>
      </c>
      <c r="C131" s="14">
        <v>3947696.53</v>
      </c>
      <c r="D131" s="14">
        <v>3639000</v>
      </c>
      <c r="E131" s="14">
        <v>2960632.44</v>
      </c>
      <c r="F131" s="17">
        <f t="shared" si="7"/>
        <v>81.358407254740314</v>
      </c>
      <c r="G131" s="17">
        <f t="shared" si="6"/>
        <v>74.996454704688247</v>
      </c>
    </row>
    <row r="132" spans="1:7" x14ac:dyDescent="0.3">
      <c r="A132" s="2" t="s">
        <v>395</v>
      </c>
      <c r="B132" s="3" t="s">
        <v>397</v>
      </c>
      <c r="C132" s="14">
        <v>4545763.5</v>
      </c>
      <c r="D132" s="14">
        <v>4791000</v>
      </c>
      <c r="E132" s="14">
        <v>4809058.5999999996</v>
      </c>
      <c r="F132" s="17">
        <f t="shared" si="7"/>
        <v>100.37692757253183</v>
      </c>
      <c r="G132" s="17">
        <f t="shared" si="6"/>
        <v>105.7920985110642</v>
      </c>
    </row>
    <row r="133" spans="1:7" ht="31.2" x14ac:dyDescent="0.3">
      <c r="A133" s="2" t="s">
        <v>396</v>
      </c>
      <c r="B133" s="3" t="s">
        <v>398</v>
      </c>
      <c r="C133" s="14">
        <v>3199.95</v>
      </c>
      <c r="D133" s="14">
        <v>0</v>
      </c>
      <c r="E133" s="14">
        <v>509.96</v>
      </c>
      <c r="F133" s="17"/>
      <c r="G133" s="17">
        <f t="shared" ref="G133:G196" si="15">E133/C133*100</f>
        <v>15.936499007796998</v>
      </c>
    </row>
    <row r="134" spans="1:7" x14ac:dyDescent="0.3">
      <c r="A134" s="2" t="s">
        <v>269</v>
      </c>
      <c r="B134" s="3" t="s">
        <v>126</v>
      </c>
      <c r="C134" s="14">
        <f>C135+C137+C138</f>
        <v>1271705.51</v>
      </c>
      <c r="D134" s="14">
        <f>D135+D137+D138</f>
        <v>10408000</v>
      </c>
      <c r="E134" s="14">
        <f>E135+E137+E138</f>
        <v>334156.96999999997</v>
      </c>
      <c r="F134" s="17">
        <f t="shared" si="7"/>
        <v>3.2105781129900075</v>
      </c>
      <c r="G134" s="17">
        <f t="shared" si="15"/>
        <v>26.276285458572872</v>
      </c>
    </row>
    <row r="135" spans="1:7" ht="46.8" x14ac:dyDescent="0.3">
      <c r="A135" s="2" t="s">
        <v>270</v>
      </c>
      <c r="B135" s="3" t="s">
        <v>127</v>
      </c>
      <c r="C135" s="14">
        <f>C136</f>
        <v>1139016.21</v>
      </c>
      <c r="D135" s="14">
        <f>D136</f>
        <v>10000000</v>
      </c>
      <c r="E135" s="14">
        <f>E136</f>
        <v>41000</v>
      </c>
      <c r="F135" s="17">
        <f t="shared" si="7"/>
        <v>0.41000000000000003</v>
      </c>
      <c r="G135" s="17">
        <f t="shared" si="15"/>
        <v>3.5995975860606939</v>
      </c>
    </row>
    <row r="136" spans="1:7" ht="46.8" x14ac:dyDescent="0.3">
      <c r="A136" s="2" t="s">
        <v>271</v>
      </c>
      <c r="B136" s="3" t="s">
        <v>128</v>
      </c>
      <c r="C136" s="14">
        <v>1139016.21</v>
      </c>
      <c r="D136" s="14">
        <v>10000000</v>
      </c>
      <c r="E136" s="14">
        <v>41000</v>
      </c>
      <c r="F136" s="17">
        <f t="shared" si="7"/>
        <v>0.41000000000000003</v>
      </c>
      <c r="G136" s="17">
        <f t="shared" si="15"/>
        <v>3.5995975860606939</v>
      </c>
    </row>
    <row r="137" spans="1:7" ht="31.2" x14ac:dyDescent="0.3">
      <c r="A137" s="2" t="s">
        <v>272</v>
      </c>
      <c r="B137" s="3" t="s">
        <v>129</v>
      </c>
      <c r="C137" s="14">
        <v>19270.8</v>
      </c>
      <c r="D137" s="14">
        <v>8000</v>
      </c>
      <c r="E137" s="14">
        <v>4738.47</v>
      </c>
      <c r="F137" s="17">
        <f t="shared" si="7"/>
        <v>59.230875000000005</v>
      </c>
      <c r="G137" s="17">
        <f t="shared" si="15"/>
        <v>24.588859829379167</v>
      </c>
    </row>
    <row r="138" spans="1:7" ht="46.8" x14ac:dyDescent="0.3">
      <c r="A138" s="2" t="s">
        <v>273</v>
      </c>
      <c r="B138" s="3" t="s">
        <v>736</v>
      </c>
      <c r="C138" s="14">
        <f>C139</f>
        <v>113418.5</v>
      </c>
      <c r="D138" s="14">
        <f>D139</f>
        <v>400000</v>
      </c>
      <c r="E138" s="14">
        <f>E139</f>
        <v>288418.5</v>
      </c>
      <c r="F138" s="17">
        <f t="shared" si="7"/>
        <v>72.104624999999999</v>
      </c>
      <c r="G138" s="17">
        <f t="shared" si="15"/>
        <v>254.29581593831693</v>
      </c>
    </row>
    <row r="139" spans="1:7" ht="93.6" x14ac:dyDescent="0.3">
      <c r="A139" s="2" t="s">
        <v>274</v>
      </c>
      <c r="B139" s="3" t="s">
        <v>737</v>
      </c>
      <c r="C139" s="14">
        <v>113418.5</v>
      </c>
      <c r="D139" s="14">
        <v>400000</v>
      </c>
      <c r="E139" s="14">
        <v>288418.5</v>
      </c>
      <c r="F139" s="17">
        <f t="shared" ref="F139:F219" si="16">E139/D139*100</f>
        <v>72.104624999999999</v>
      </c>
      <c r="G139" s="17">
        <f t="shared" si="15"/>
        <v>254.29581593831693</v>
      </c>
    </row>
    <row r="140" spans="1:7" x14ac:dyDescent="0.3">
      <c r="A140" s="2" t="s">
        <v>275</v>
      </c>
      <c r="B140" s="3" t="s">
        <v>130</v>
      </c>
      <c r="C140" s="14">
        <f>C141</f>
        <v>108836908.90000001</v>
      </c>
      <c r="D140" s="14">
        <f>D141</f>
        <v>246081000</v>
      </c>
      <c r="E140" s="14">
        <f>E141</f>
        <v>168011202.12</v>
      </c>
      <c r="F140" s="17">
        <f t="shared" si="16"/>
        <v>68.274755921830618</v>
      </c>
      <c r="G140" s="17">
        <f t="shared" si="15"/>
        <v>154.36969298197332</v>
      </c>
    </row>
    <row r="141" spans="1:7" x14ac:dyDescent="0.3">
      <c r="A141" s="2" t="s">
        <v>276</v>
      </c>
      <c r="B141" s="3" t="s">
        <v>131</v>
      </c>
      <c r="C141" s="14">
        <f>SUM(C142:C144)</f>
        <v>108836908.90000001</v>
      </c>
      <c r="D141" s="14">
        <f>SUM(D142:D144)</f>
        <v>246081000</v>
      </c>
      <c r="E141" s="14">
        <f>SUM(E142:E144)</f>
        <v>168011202.12</v>
      </c>
      <c r="F141" s="17">
        <f t="shared" si="16"/>
        <v>68.274755921830618</v>
      </c>
      <c r="G141" s="17">
        <f t="shared" si="15"/>
        <v>154.36969298197332</v>
      </c>
    </row>
    <row r="142" spans="1:7" ht="46.8" x14ac:dyDescent="0.3">
      <c r="A142" s="2" t="s">
        <v>277</v>
      </c>
      <c r="B142" s="3" t="s">
        <v>176</v>
      </c>
      <c r="C142" s="14">
        <v>451212.81</v>
      </c>
      <c r="D142" s="14">
        <v>1531000</v>
      </c>
      <c r="E142" s="14">
        <v>458736.08</v>
      </c>
      <c r="F142" s="17">
        <f t="shared" si="16"/>
        <v>29.963166557805359</v>
      </c>
      <c r="G142" s="17">
        <f t="shared" si="15"/>
        <v>101.66734406321487</v>
      </c>
    </row>
    <row r="143" spans="1:7" ht="31.2" x14ac:dyDescent="0.3">
      <c r="A143" s="2" t="s">
        <v>278</v>
      </c>
      <c r="B143" s="3" t="s">
        <v>132</v>
      </c>
      <c r="C143" s="14">
        <v>102670806.5</v>
      </c>
      <c r="D143" s="14">
        <v>233000000</v>
      </c>
      <c r="E143" s="14">
        <v>156774201.90000001</v>
      </c>
      <c r="F143" s="17">
        <f t="shared" si="16"/>
        <v>67.28506519313305</v>
      </c>
      <c r="G143" s="17">
        <f t="shared" si="15"/>
        <v>152.69598753955441</v>
      </c>
    </row>
    <row r="144" spans="1:7" ht="31.2" x14ac:dyDescent="0.3">
      <c r="A144" s="2" t="s">
        <v>279</v>
      </c>
      <c r="B144" s="3" t="s">
        <v>133</v>
      </c>
      <c r="C144" s="14">
        <v>5714889.5899999999</v>
      </c>
      <c r="D144" s="14">
        <v>11550000</v>
      </c>
      <c r="E144" s="14">
        <v>10778264.140000001</v>
      </c>
      <c r="F144" s="17">
        <f t="shared" si="16"/>
        <v>93.318304242424247</v>
      </c>
      <c r="G144" s="17">
        <f t="shared" si="15"/>
        <v>188.59969156464493</v>
      </c>
    </row>
    <row r="145" spans="1:7" ht="31.2" x14ac:dyDescent="0.3">
      <c r="A145" s="19" t="s">
        <v>280</v>
      </c>
      <c r="B145" s="20" t="s">
        <v>134</v>
      </c>
      <c r="C145" s="13">
        <f>C146+C156</f>
        <v>21663797.580000002</v>
      </c>
      <c r="D145" s="13">
        <f>D146+D156</f>
        <v>47963000</v>
      </c>
      <c r="E145" s="13">
        <f>E146+E156</f>
        <v>50644370.100000001</v>
      </c>
      <c r="F145" s="18">
        <f t="shared" si="16"/>
        <v>105.59049704980923</v>
      </c>
      <c r="G145" s="18">
        <f t="shared" si="15"/>
        <v>233.77420285146516</v>
      </c>
    </row>
    <row r="146" spans="1:7" x14ac:dyDescent="0.3">
      <c r="A146" s="2" t="s">
        <v>281</v>
      </c>
      <c r="B146" s="3" t="s">
        <v>135</v>
      </c>
      <c r="C146" s="14">
        <f>C150+C152+C154+C147+C148+C149</f>
        <v>3970392.32</v>
      </c>
      <c r="D146" s="14">
        <f>D150+D154+D147+D148+D149</f>
        <v>9459000</v>
      </c>
      <c r="E146" s="14">
        <v>3196933.9</v>
      </c>
      <c r="F146" s="17">
        <f t="shared" si="16"/>
        <v>33.797799978856112</v>
      </c>
      <c r="G146" s="17">
        <f t="shared" si="15"/>
        <v>80.519345252007753</v>
      </c>
    </row>
    <row r="147" spans="1:7" ht="46.8" x14ac:dyDescent="0.3">
      <c r="A147" s="2" t="s">
        <v>282</v>
      </c>
      <c r="B147" s="3" t="s">
        <v>136</v>
      </c>
      <c r="C147" s="14">
        <v>2650</v>
      </c>
      <c r="D147" s="14">
        <v>5000</v>
      </c>
      <c r="E147" s="14">
        <v>3850</v>
      </c>
      <c r="F147" s="17">
        <f t="shared" si="16"/>
        <v>77</v>
      </c>
      <c r="G147" s="17">
        <f t="shared" si="15"/>
        <v>145.28301886792451</v>
      </c>
    </row>
    <row r="148" spans="1:7" ht="31.2" x14ac:dyDescent="0.3">
      <c r="A148" s="2" t="s">
        <v>283</v>
      </c>
      <c r="B148" s="3" t="s">
        <v>137</v>
      </c>
      <c r="C148" s="14">
        <v>110120.5</v>
      </c>
      <c r="D148" s="14">
        <v>352000</v>
      </c>
      <c r="E148" s="14">
        <v>183730</v>
      </c>
      <c r="F148" s="17">
        <f t="shared" si="16"/>
        <v>52.196022727272727</v>
      </c>
      <c r="G148" s="17">
        <f t="shared" si="15"/>
        <v>166.84450215899855</v>
      </c>
    </row>
    <row r="149" spans="1:7" ht="19.5" customHeight="1" x14ac:dyDescent="0.3">
      <c r="A149" s="2" t="s">
        <v>399</v>
      </c>
      <c r="B149" s="3" t="s">
        <v>400</v>
      </c>
      <c r="C149" s="14">
        <v>851</v>
      </c>
      <c r="D149" s="14">
        <v>2000</v>
      </c>
      <c r="E149" s="14">
        <v>1225</v>
      </c>
      <c r="F149" s="17">
        <f t="shared" si="16"/>
        <v>61.250000000000007</v>
      </c>
      <c r="G149" s="17">
        <f t="shared" si="15"/>
        <v>143.94829612220917</v>
      </c>
    </row>
    <row r="150" spans="1:7" ht="31.2" x14ac:dyDescent="0.3">
      <c r="A150" s="2" t="s">
        <v>284</v>
      </c>
      <c r="B150" s="3" t="s">
        <v>138</v>
      </c>
      <c r="C150" s="14">
        <f>C151</f>
        <v>71450</v>
      </c>
      <c r="D150" s="14">
        <f>D151</f>
        <v>105000</v>
      </c>
      <c r="E150" s="14">
        <f>E151</f>
        <v>35800</v>
      </c>
      <c r="F150" s="17">
        <f t="shared" si="16"/>
        <v>34.095238095238095</v>
      </c>
      <c r="G150" s="17">
        <f t="shared" si="15"/>
        <v>50.104968509447168</v>
      </c>
    </row>
    <row r="151" spans="1:7" ht="64.8" customHeight="1" x14ac:dyDescent="0.3">
      <c r="A151" s="2" t="s">
        <v>285</v>
      </c>
      <c r="B151" s="3" t="s">
        <v>139</v>
      </c>
      <c r="C151" s="14">
        <v>71450</v>
      </c>
      <c r="D151" s="14">
        <v>105000</v>
      </c>
      <c r="E151" s="14">
        <v>35800</v>
      </c>
      <c r="F151" s="17">
        <f t="shared" si="16"/>
        <v>34.095238095238095</v>
      </c>
      <c r="G151" s="17">
        <f t="shared" si="15"/>
        <v>50.104968509447168</v>
      </c>
    </row>
    <row r="152" spans="1:7" ht="31.2" x14ac:dyDescent="0.3">
      <c r="A152" s="2" t="s">
        <v>894</v>
      </c>
      <c r="B152" s="3" t="s">
        <v>895</v>
      </c>
      <c r="C152" s="14">
        <f>C153</f>
        <v>639042.88</v>
      </c>
      <c r="D152" s="14">
        <f>D153</f>
        <v>0</v>
      </c>
      <c r="E152" s="14">
        <f>E153</f>
        <v>0</v>
      </c>
      <c r="F152" s="17"/>
      <c r="G152" s="17">
        <f t="shared" si="15"/>
        <v>0</v>
      </c>
    </row>
    <row r="153" spans="1:7" ht="51.6" customHeight="1" x14ac:dyDescent="0.3">
      <c r="A153" s="2" t="s">
        <v>896</v>
      </c>
      <c r="B153" s="3" t="s">
        <v>897</v>
      </c>
      <c r="C153" s="14">
        <v>639042.88</v>
      </c>
      <c r="D153" s="14">
        <v>0</v>
      </c>
      <c r="E153" s="14">
        <v>0</v>
      </c>
      <c r="F153" s="17"/>
      <c r="G153" s="17">
        <f t="shared" si="15"/>
        <v>0</v>
      </c>
    </row>
    <row r="154" spans="1:7" x14ac:dyDescent="0.3">
      <c r="A154" s="2" t="s">
        <v>286</v>
      </c>
      <c r="B154" s="3" t="s">
        <v>140</v>
      </c>
      <c r="C154" s="14">
        <f>C155</f>
        <v>3146277.94</v>
      </c>
      <c r="D154" s="14">
        <f>D155</f>
        <v>8995000</v>
      </c>
      <c r="E154" s="14">
        <f>E155</f>
        <v>2972328.9</v>
      </c>
      <c r="F154" s="17">
        <f t="shared" si="16"/>
        <v>33.044234574763756</v>
      </c>
      <c r="G154" s="17">
        <f t="shared" si="15"/>
        <v>94.471275477970011</v>
      </c>
    </row>
    <row r="155" spans="1:7" ht="31.2" x14ac:dyDescent="0.3">
      <c r="A155" s="2" t="s">
        <v>287</v>
      </c>
      <c r="B155" s="3" t="s">
        <v>141</v>
      </c>
      <c r="C155" s="14">
        <v>3146277.94</v>
      </c>
      <c r="D155" s="14">
        <v>8995000</v>
      </c>
      <c r="E155" s="14">
        <v>2972328.9</v>
      </c>
      <c r="F155" s="17">
        <f t="shared" si="16"/>
        <v>33.044234574763756</v>
      </c>
      <c r="G155" s="17">
        <f t="shared" si="15"/>
        <v>94.471275477970011</v>
      </c>
    </row>
    <row r="156" spans="1:7" x14ac:dyDescent="0.3">
      <c r="A156" s="2" t="s">
        <v>288</v>
      </c>
      <c r="B156" s="3" t="s">
        <v>142</v>
      </c>
      <c r="C156" s="14">
        <f>C157+C159</f>
        <v>17693405.260000002</v>
      </c>
      <c r="D156" s="14">
        <f>D157+D159</f>
        <v>38504000</v>
      </c>
      <c r="E156" s="14">
        <f>E157+E159</f>
        <v>47447436.200000003</v>
      </c>
      <c r="F156" s="17">
        <f t="shared" si="16"/>
        <v>123.22729119052566</v>
      </c>
      <c r="G156" s="17">
        <f t="shared" si="15"/>
        <v>268.16452515935873</v>
      </c>
    </row>
    <row r="157" spans="1:7" ht="31.2" x14ac:dyDescent="0.3">
      <c r="A157" s="2" t="s">
        <v>401</v>
      </c>
      <c r="B157" s="3" t="s">
        <v>403</v>
      </c>
      <c r="C157" s="14">
        <f>C158</f>
        <v>1743167.13</v>
      </c>
      <c r="D157" s="14">
        <f>D158</f>
        <v>4621000</v>
      </c>
      <c r="E157" s="14">
        <f>E158</f>
        <v>2486146.91</v>
      </c>
      <c r="F157" s="17">
        <f t="shared" si="16"/>
        <v>53.801058428911496</v>
      </c>
      <c r="G157" s="17">
        <f t="shared" si="15"/>
        <v>142.62240649294483</v>
      </c>
    </row>
    <row r="158" spans="1:7" ht="31.2" x14ac:dyDescent="0.3">
      <c r="A158" s="2" t="s">
        <v>402</v>
      </c>
      <c r="B158" s="3" t="s">
        <v>404</v>
      </c>
      <c r="C158" s="14">
        <v>1743167.13</v>
      </c>
      <c r="D158" s="14">
        <v>4621000</v>
      </c>
      <c r="E158" s="14">
        <v>2486146.91</v>
      </c>
      <c r="F158" s="17">
        <f t="shared" si="16"/>
        <v>53.801058428911496</v>
      </c>
      <c r="G158" s="17">
        <f t="shared" si="15"/>
        <v>142.62240649294483</v>
      </c>
    </row>
    <row r="159" spans="1:7" x14ac:dyDescent="0.3">
      <c r="A159" s="2" t="s">
        <v>289</v>
      </c>
      <c r="B159" s="3" t="s">
        <v>143</v>
      </c>
      <c r="C159" s="14">
        <f>C160</f>
        <v>15950238.130000001</v>
      </c>
      <c r="D159" s="14">
        <f>D160</f>
        <v>33883000</v>
      </c>
      <c r="E159" s="14">
        <f>E160</f>
        <v>44961289.289999999</v>
      </c>
      <c r="F159" s="17">
        <f t="shared" si="16"/>
        <v>132.69571552105774</v>
      </c>
      <c r="G159" s="17">
        <f t="shared" si="15"/>
        <v>281.88475258833017</v>
      </c>
    </row>
    <row r="160" spans="1:7" ht="18" customHeight="1" x14ac:dyDescent="0.3">
      <c r="A160" s="2" t="s">
        <v>290</v>
      </c>
      <c r="B160" s="3" t="s">
        <v>144</v>
      </c>
      <c r="C160" s="14">
        <v>15950238.130000001</v>
      </c>
      <c r="D160" s="14">
        <v>33883000</v>
      </c>
      <c r="E160" s="14">
        <v>44961289.289999999</v>
      </c>
      <c r="F160" s="17">
        <f t="shared" si="16"/>
        <v>132.69571552105774</v>
      </c>
      <c r="G160" s="17">
        <f t="shared" si="15"/>
        <v>281.88475258833017</v>
      </c>
    </row>
    <row r="161" spans="1:7" ht="31.2" x14ac:dyDescent="0.3">
      <c r="A161" s="19" t="s">
        <v>291</v>
      </c>
      <c r="B161" s="20" t="s">
        <v>145</v>
      </c>
      <c r="C161" s="13">
        <f>C162+C167</f>
        <v>2611450.0499999998</v>
      </c>
      <c r="D161" s="13">
        <f>D162+D167</f>
        <v>6100000</v>
      </c>
      <c r="E161" s="13">
        <f>E162+E167</f>
        <v>10983798.859999999</v>
      </c>
      <c r="F161" s="18">
        <f t="shared" si="16"/>
        <v>180.0622763934426</v>
      </c>
      <c r="G161" s="18">
        <f t="shared" si="15"/>
        <v>420.60152978993415</v>
      </c>
    </row>
    <row r="162" spans="1:7" ht="62.4" x14ac:dyDescent="0.3">
      <c r="A162" s="2" t="s">
        <v>292</v>
      </c>
      <c r="B162" s="3" t="s">
        <v>146</v>
      </c>
      <c r="C162" s="14">
        <f>C165</f>
        <v>253731.8</v>
      </c>
      <c r="D162" s="14">
        <f>D165</f>
        <v>100000</v>
      </c>
      <c r="E162" s="14">
        <v>465848.25</v>
      </c>
      <c r="F162" s="17">
        <f t="shared" si="16"/>
        <v>465.84825000000001</v>
      </c>
      <c r="G162" s="17">
        <f t="shared" si="15"/>
        <v>183.59868569883633</v>
      </c>
    </row>
    <row r="163" spans="1:7" ht="84" customHeight="1" x14ac:dyDescent="0.3">
      <c r="A163" s="2" t="s">
        <v>740</v>
      </c>
      <c r="B163" s="3" t="s">
        <v>738</v>
      </c>
      <c r="C163" s="14">
        <v>0</v>
      </c>
      <c r="D163" s="14">
        <v>0</v>
      </c>
      <c r="E163" s="14">
        <f>E164</f>
        <v>171588.75</v>
      </c>
      <c r="F163" s="17"/>
      <c r="G163" s="17"/>
    </row>
    <row r="164" spans="1:7" ht="82.8" customHeight="1" x14ac:dyDescent="0.3">
      <c r="A164" s="2" t="s">
        <v>741</v>
      </c>
      <c r="B164" s="3" t="s">
        <v>739</v>
      </c>
      <c r="C164" s="14">
        <v>0</v>
      </c>
      <c r="D164" s="14">
        <v>0</v>
      </c>
      <c r="E164" s="14">
        <v>171588.75</v>
      </c>
      <c r="F164" s="17"/>
      <c r="G164" s="17"/>
    </row>
    <row r="165" spans="1:7" ht="81" customHeight="1" x14ac:dyDescent="0.3">
      <c r="A165" s="2" t="s">
        <v>293</v>
      </c>
      <c r="B165" s="3" t="s">
        <v>147</v>
      </c>
      <c r="C165" s="14">
        <f>C166</f>
        <v>253731.8</v>
      </c>
      <c r="D165" s="14">
        <f>D166</f>
        <v>100000</v>
      </c>
      <c r="E165" s="14">
        <f>E166</f>
        <v>294259.5</v>
      </c>
      <c r="F165" s="17">
        <f t="shared" si="16"/>
        <v>294.2595</v>
      </c>
      <c r="G165" s="17">
        <f t="shared" si="15"/>
        <v>115.97265301393047</v>
      </c>
    </row>
    <row r="166" spans="1:7" ht="78" x14ac:dyDescent="0.3">
      <c r="A166" s="2" t="s">
        <v>294</v>
      </c>
      <c r="B166" s="3" t="s">
        <v>148</v>
      </c>
      <c r="C166" s="14">
        <v>253731.8</v>
      </c>
      <c r="D166" s="14">
        <v>100000</v>
      </c>
      <c r="E166" s="14">
        <v>294259.5</v>
      </c>
      <c r="F166" s="17">
        <f t="shared" si="16"/>
        <v>294.2595</v>
      </c>
      <c r="G166" s="17">
        <f t="shared" si="15"/>
        <v>115.97265301393047</v>
      </c>
    </row>
    <row r="167" spans="1:7" ht="31.2" x14ac:dyDescent="0.3">
      <c r="A167" s="2" t="s">
        <v>295</v>
      </c>
      <c r="B167" s="3" t="s">
        <v>149</v>
      </c>
      <c r="C167" s="14">
        <f>C168</f>
        <v>2357718.25</v>
      </c>
      <c r="D167" s="14">
        <f>D168</f>
        <v>6000000</v>
      </c>
      <c r="E167" s="14">
        <f>E168</f>
        <v>10517950.609999999</v>
      </c>
      <c r="F167" s="17">
        <f t="shared" si="16"/>
        <v>175.29917683333332</v>
      </c>
      <c r="G167" s="17">
        <f t="shared" si="15"/>
        <v>446.10718901632964</v>
      </c>
    </row>
    <row r="168" spans="1:7" ht="46.8" x14ac:dyDescent="0.3">
      <c r="A168" s="2" t="s">
        <v>296</v>
      </c>
      <c r="B168" s="3" t="s">
        <v>150</v>
      </c>
      <c r="C168" s="14">
        <f>C169</f>
        <v>2357718.25</v>
      </c>
      <c r="D168" s="14">
        <f>D169</f>
        <v>6000000</v>
      </c>
      <c r="E168" s="14">
        <f>E169</f>
        <v>10517950.609999999</v>
      </c>
      <c r="F168" s="17">
        <f t="shared" si="16"/>
        <v>175.29917683333332</v>
      </c>
      <c r="G168" s="17">
        <f t="shared" si="15"/>
        <v>446.10718901632964</v>
      </c>
    </row>
    <row r="169" spans="1:7" ht="46.8" x14ac:dyDescent="0.3">
      <c r="A169" s="2" t="s">
        <v>297</v>
      </c>
      <c r="B169" s="3" t="s">
        <v>151</v>
      </c>
      <c r="C169" s="14">
        <v>2357718.25</v>
      </c>
      <c r="D169" s="14">
        <v>6000000</v>
      </c>
      <c r="E169" s="14">
        <v>10517950.609999999</v>
      </c>
      <c r="F169" s="17">
        <f t="shared" si="16"/>
        <v>175.29917683333332</v>
      </c>
      <c r="G169" s="17">
        <f t="shared" si="15"/>
        <v>446.10718901632964</v>
      </c>
    </row>
    <row r="170" spans="1:7" x14ac:dyDescent="0.3">
      <c r="A170" s="19" t="s">
        <v>298</v>
      </c>
      <c r="B170" s="20" t="s">
        <v>152</v>
      </c>
      <c r="C170" s="13">
        <f>C171</f>
        <v>452700</v>
      </c>
      <c r="D170" s="13">
        <f>D171</f>
        <v>1266000</v>
      </c>
      <c r="E170" s="13">
        <f>E171</f>
        <v>202500</v>
      </c>
      <c r="F170" s="18">
        <f t="shared" si="16"/>
        <v>15.995260663507107</v>
      </c>
      <c r="G170" s="18">
        <f t="shared" si="15"/>
        <v>44.731610337972164</v>
      </c>
    </row>
    <row r="171" spans="1:7" ht="31.2" x14ac:dyDescent="0.3">
      <c r="A171" s="2" t="s">
        <v>299</v>
      </c>
      <c r="B171" s="3" t="s">
        <v>153</v>
      </c>
      <c r="C171" s="14">
        <f>C172</f>
        <v>452700</v>
      </c>
      <c r="D171" s="14">
        <f>D172</f>
        <v>1266000</v>
      </c>
      <c r="E171" s="14">
        <f>E172</f>
        <v>202500</v>
      </c>
      <c r="F171" s="17">
        <f t="shared" si="16"/>
        <v>15.995260663507107</v>
      </c>
      <c r="G171" s="17">
        <f t="shared" si="15"/>
        <v>44.731610337972164</v>
      </c>
    </row>
    <row r="172" spans="1:7" ht="31.2" x14ac:dyDescent="0.3">
      <c r="A172" s="2" t="s">
        <v>300</v>
      </c>
      <c r="B172" s="3" t="s">
        <v>154</v>
      </c>
      <c r="C172" s="14">
        <v>452700</v>
      </c>
      <c r="D172" s="14">
        <v>1266000</v>
      </c>
      <c r="E172" s="14">
        <v>202500</v>
      </c>
      <c r="F172" s="17">
        <f t="shared" si="16"/>
        <v>15.995260663507107</v>
      </c>
      <c r="G172" s="17">
        <f t="shared" si="15"/>
        <v>44.731610337972164</v>
      </c>
    </row>
    <row r="173" spans="1:7" x14ac:dyDescent="0.3">
      <c r="A173" s="19" t="s">
        <v>301</v>
      </c>
      <c r="B173" s="20" t="s">
        <v>155</v>
      </c>
      <c r="C173" s="13">
        <f>C174+C195+C197+C199+C208+C217</f>
        <v>169531753.44999999</v>
      </c>
      <c r="D173" s="13">
        <f>D174+D195+D197+D199+D208+D217</f>
        <v>355133000</v>
      </c>
      <c r="E173" s="13">
        <f>E174+E195+E197+E199+E208+E217</f>
        <v>210153821.65000001</v>
      </c>
      <c r="F173" s="18">
        <f t="shared" si="16"/>
        <v>59.17608942283595</v>
      </c>
      <c r="G173" s="18">
        <f t="shared" si="15"/>
        <v>123.96133312688274</v>
      </c>
    </row>
    <row r="174" spans="1:7" ht="31.2" x14ac:dyDescent="0.3">
      <c r="A174" s="2" t="s">
        <v>573</v>
      </c>
      <c r="B174" s="3" t="s">
        <v>556</v>
      </c>
      <c r="C174" s="14">
        <f>C175+C177+C179+C181+C183+C187+C189+C191+C193</f>
        <v>120631301.44999999</v>
      </c>
      <c r="D174" s="14">
        <f>D175+D177+D179+D181+D183+D187+D189+D191+D193</f>
        <v>312941000</v>
      </c>
      <c r="E174" s="14">
        <f>E175+E177+E179+E181+E183+E187+E189+E191+E193</f>
        <v>189114508.63</v>
      </c>
      <c r="F174" s="17">
        <f t="shared" si="16"/>
        <v>60.431362023512413</v>
      </c>
      <c r="G174" s="17">
        <f t="shared" si="15"/>
        <v>156.77067755783548</v>
      </c>
    </row>
    <row r="175" spans="1:7" ht="46.8" x14ac:dyDescent="0.3">
      <c r="A175" s="2" t="s">
        <v>574</v>
      </c>
      <c r="B175" s="3" t="s">
        <v>557</v>
      </c>
      <c r="C175" s="14">
        <f>C176</f>
        <v>491746.3</v>
      </c>
      <c r="D175" s="14">
        <f>D176</f>
        <v>1008000</v>
      </c>
      <c r="E175" s="14">
        <f>E176</f>
        <v>1342900</v>
      </c>
      <c r="F175" s="17">
        <f t="shared" si="16"/>
        <v>133.22420634920636</v>
      </c>
      <c r="G175" s="17">
        <f t="shared" si="15"/>
        <v>273.08797239552183</v>
      </c>
    </row>
    <row r="176" spans="1:7" ht="78" x14ac:dyDescent="0.3">
      <c r="A176" s="2" t="s">
        <v>575</v>
      </c>
      <c r="B176" s="3" t="s">
        <v>558</v>
      </c>
      <c r="C176" s="14">
        <v>491746.3</v>
      </c>
      <c r="D176" s="14">
        <v>1008000</v>
      </c>
      <c r="E176" s="14">
        <v>1342900</v>
      </c>
      <c r="F176" s="17">
        <f t="shared" si="16"/>
        <v>133.22420634920636</v>
      </c>
      <c r="G176" s="17">
        <f t="shared" si="15"/>
        <v>273.08797239552183</v>
      </c>
    </row>
    <row r="177" spans="1:7" ht="46.8" x14ac:dyDescent="0.3">
      <c r="A177" s="2" t="s">
        <v>576</v>
      </c>
      <c r="B177" s="3" t="s">
        <v>559</v>
      </c>
      <c r="C177" s="14">
        <f>C178</f>
        <v>1355392.36</v>
      </c>
      <c r="D177" s="14">
        <f>D178</f>
        <v>2778000</v>
      </c>
      <c r="E177" s="14">
        <f>E178</f>
        <v>1296869.3400000001</v>
      </c>
      <c r="F177" s="17">
        <f t="shared" si="16"/>
        <v>46.683561555075599</v>
      </c>
      <c r="G177" s="17">
        <f t="shared" si="15"/>
        <v>95.682208213125833</v>
      </c>
    </row>
    <row r="178" spans="1:7" ht="78" x14ac:dyDescent="0.3">
      <c r="A178" s="2" t="s">
        <v>577</v>
      </c>
      <c r="B178" s="3" t="s">
        <v>560</v>
      </c>
      <c r="C178" s="14">
        <v>1355392.36</v>
      </c>
      <c r="D178" s="14">
        <v>2778000</v>
      </c>
      <c r="E178" s="14">
        <v>1296869.3400000001</v>
      </c>
      <c r="F178" s="17">
        <f t="shared" si="16"/>
        <v>46.683561555075599</v>
      </c>
      <c r="G178" s="17">
        <f t="shared" si="15"/>
        <v>95.682208213125833</v>
      </c>
    </row>
    <row r="179" spans="1:7" ht="46.8" x14ac:dyDescent="0.3">
      <c r="A179" s="2" t="s">
        <v>578</v>
      </c>
      <c r="B179" s="3" t="s">
        <v>561</v>
      </c>
      <c r="C179" s="14">
        <f>C180</f>
        <v>665000</v>
      </c>
      <c r="D179" s="14">
        <f>D180</f>
        <v>1005000</v>
      </c>
      <c r="E179" s="14">
        <f>E180</f>
        <v>1038000</v>
      </c>
      <c r="F179" s="17">
        <f t="shared" si="16"/>
        <v>103.28358208955224</v>
      </c>
      <c r="G179" s="17">
        <f t="shared" si="15"/>
        <v>156.09022556390977</v>
      </c>
    </row>
    <row r="180" spans="1:7" ht="78" x14ac:dyDescent="0.3">
      <c r="A180" s="2" t="s">
        <v>579</v>
      </c>
      <c r="B180" s="3" t="s">
        <v>562</v>
      </c>
      <c r="C180" s="14">
        <v>665000</v>
      </c>
      <c r="D180" s="14">
        <v>1005000</v>
      </c>
      <c r="E180" s="14">
        <v>1038000</v>
      </c>
      <c r="F180" s="17">
        <f t="shared" si="16"/>
        <v>103.28358208955224</v>
      </c>
      <c r="G180" s="17">
        <f t="shared" si="15"/>
        <v>156.09022556390977</v>
      </c>
    </row>
    <row r="181" spans="1:7" ht="46.8" x14ac:dyDescent="0.3">
      <c r="A181" s="2" t="s">
        <v>580</v>
      </c>
      <c r="B181" s="3" t="s">
        <v>563</v>
      </c>
      <c r="C181" s="14">
        <f>C182</f>
        <v>3000</v>
      </c>
      <c r="D181" s="14">
        <f>D182</f>
        <v>15000</v>
      </c>
      <c r="E181" s="14">
        <f>E182</f>
        <v>24000</v>
      </c>
      <c r="F181" s="17">
        <f t="shared" si="16"/>
        <v>160</v>
      </c>
      <c r="G181" s="17">
        <f t="shared" si="15"/>
        <v>800</v>
      </c>
    </row>
    <row r="182" spans="1:7" ht="78" x14ac:dyDescent="0.3">
      <c r="A182" s="2" t="s">
        <v>581</v>
      </c>
      <c r="B182" s="3" t="s">
        <v>564</v>
      </c>
      <c r="C182" s="14">
        <v>3000</v>
      </c>
      <c r="D182" s="14">
        <v>15000</v>
      </c>
      <c r="E182" s="14">
        <v>24000</v>
      </c>
      <c r="F182" s="17">
        <f t="shared" si="16"/>
        <v>160</v>
      </c>
      <c r="G182" s="17">
        <f t="shared" si="15"/>
        <v>800</v>
      </c>
    </row>
    <row r="183" spans="1:7" ht="46.8" x14ac:dyDescent="0.3">
      <c r="A183" s="2" t="s">
        <v>582</v>
      </c>
      <c r="B183" s="3" t="s">
        <v>565</v>
      </c>
      <c r="C183" s="14">
        <f t="shared" ref="C183:D183" si="17">C184+C185+C186</f>
        <v>117471068.03999999</v>
      </c>
      <c r="D183" s="14">
        <f t="shared" si="17"/>
        <v>307765000</v>
      </c>
      <c r="E183" s="14">
        <f>E184+E185+E186</f>
        <v>184230192.40000001</v>
      </c>
      <c r="F183" s="17">
        <f t="shared" si="16"/>
        <v>59.860670446606989</v>
      </c>
      <c r="G183" s="17">
        <f t="shared" si="15"/>
        <v>156.83026933684462</v>
      </c>
    </row>
    <row r="184" spans="1:7" ht="62.4" x14ac:dyDescent="0.3">
      <c r="A184" s="2" t="s">
        <v>583</v>
      </c>
      <c r="B184" s="3" t="s">
        <v>566</v>
      </c>
      <c r="C184" s="14">
        <v>106849317.56999999</v>
      </c>
      <c r="D184" s="14">
        <v>277315000</v>
      </c>
      <c r="E184" s="14">
        <v>143561813.56</v>
      </c>
      <c r="F184" s="17">
        <f t="shared" si="16"/>
        <v>51.768499201269314</v>
      </c>
      <c r="G184" s="17">
        <f t="shared" si="15"/>
        <v>134.35913005803582</v>
      </c>
    </row>
    <row r="185" spans="1:7" ht="78" x14ac:dyDescent="0.3">
      <c r="A185" s="2" t="s">
        <v>704</v>
      </c>
      <c r="B185" s="3" t="s">
        <v>705</v>
      </c>
      <c r="C185" s="14">
        <v>3000</v>
      </c>
      <c r="D185" s="14">
        <v>0</v>
      </c>
      <c r="E185" s="14">
        <v>6000</v>
      </c>
      <c r="F185" s="17"/>
      <c r="G185" s="17">
        <f t="shared" si="15"/>
        <v>200</v>
      </c>
    </row>
    <row r="186" spans="1:7" ht="62.4" x14ac:dyDescent="0.3">
      <c r="A186" s="2" t="s">
        <v>584</v>
      </c>
      <c r="B186" s="3" t="s">
        <v>585</v>
      </c>
      <c r="C186" s="14">
        <v>10618750.470000001</v>
      </c>
      <c r="D186" s="14">
        <v>30450000</v>
      </c>
      <c r="E186" s="14">
        <v>40662378.840000004</v>
      </c>
      <c r="F186" s="17"/>
      <c r="G186" s="17">
        <f t="shared" si="15"/>
        <v>382.92997801275203</v>
      </c>
    </row>
    <row r="187" spans="1:7" ht="62.4" x14ac:dyDescent="0.3">
      <c r="A187" s="2" t="s">
        <v>586</v>
      </c>
      <c r="B187" s="3" t="s">
        <v>567</v>
      </c>
      <c r="C187" s="14">
        <f>C188</f>
        <v>416094.75</v>
      </c>
      <c r="D187" s="14">
        <f>D188</f>
        <v>150000</v>
      </c>
      <c r="E187" s="14">
        <f>E188</f>
        <v>490000</v>
      </c>
      <c r="F187" s="17">
        <f t="shared" si="16"/>
        <v>326.66666666666669</v>
      </c>
      <c r="G187" s="17">
        <f t="shared" si="15"/>
        <v>117.7616396265514</v>
      </c>
    </row>
    <row r="188" spans="1:7" ht="93.6" x14ac:dyDescent="0.3">
      <c r="A188" s="2" t="s">
        <v>587</v>
      </c>
      <c r="B188" s="3" t="s">
        <v>568</v>
      </c>
      <c r="C188" s="14">
        <v>416094.75</v>
      </c>
      <c r="D188" s="14">
        <v>150000</v>
      </c>
      <c r="E188" s="14">
        <v>490000</v>
      </c>
      <c r="F188" s="17">
        <f t="shared" si="16"/>
        <v>326.66666666666669</v>
      </c>
      <c r="G188" s="17">
        <f t="shared" si="15"/>
        <v>117.7616396265514</v>
      </c>
    </row>
    <row r="189" spans="1:7" ht="62.4" x14ac:dyDescent="0.3">
      <c r="A189" s="2" t="s">
        <v>588</v>
      </c>
      <c r="B189" s="3" t="s">
        <v>569</v>
      </c>
      <c r="C189" s="14">
        <f>C190</f>
        <v>183000</v>
      </c>
      <c r="D189" s="14">
        <f>D190</f>
        <v>60000</v>
      </c>
      <c r="E189" s="14">
        <f>E190</f>
        <v>0</v>
      </c>
      <c r="F189" s="17">
        <f t="shared" si="16"/>
        <v>0</v>
      </c>
      <c r="G189" s="17">
        <f t="shared" si="15"/>
        <v>0</v>
      </c>
    </row>
    <row r="190" spans="1:7" ht="109.2" x14ac:dyDescent="0.3">
      <c r="A190" s="2" t="s">
        <v>589</v>
      </c>
      <c r="B190" s="3" t="s">
        <v>570</v>
      </c>
      <c r="C190" s="14">
        <v>183000</v>
      </c>
      <c r="D190" s="14">
        <v>60000</v>
      </c>
      <c r="E190" s="14">
        <v>0</v>
      </c>
      <c r="F190" s="17">
        <f t="shared" si="16"/>
        <v>0</v>
      </c>
      <c r="G190" s="17">
        <f t="shared" si="15"/>
        <v>0</v>
      </c>
    </row>
    <row r="191" spans="1:7" ht="46.8" x14ac:dyDescent="0.3">
      <c r="A191" s="2" t="s">
        <v>590</v>
      </c>
      <c r="B191" s="3" t="s">
        <v>571</v>
      </c>
      <c r="C191" s="14">
        <f>C192</f>
        <v>46000</v>
      </c>
      <c r="D191" s="14">
        <f>D192</f>
        <v>160000</v>
      </c>
      <c r="E191" s="14">
        <f>E192</f>
        <v>426546.89</v>
      </c>
      <c r="F191" s="17">
        <f t="shared" si="16"/>
        <v>266.59180625000005</v>
      </c>
      <c r="G191" s="17">
        <f t="shared" si="15"/>
        <v>927.2758478260871</v>
      </c>
    </row>
    <row r="192" spans="1:7" ht="78" x14ac:dyDescent="0.3">
      <c r="A192" s="2" t="s">
        <v>591</v>
      </c>
      <c r="B192" s="3" t="s">
        <v>572</v>
      </c>
      <c r="C192" s="14">
        <v>46000</v>
      </c>
      <c r="D192" s="14">
        <v>160000</v>
      </c>
      <c r="E192" s="14">
        <v>426546.89</v>
      </c>
      <c r="F192" s="17">
        <f t="shared" si="16"/>
        <v>266.59180625000005</v>
      </c>
      <c r="G192" s="17">
        <f t="shared" si="15"/>
        <v>927.2758478260871</v>
      </c>
    </row>
    <row r="193" spans="1:7" ht="67.8" customHeight="1" x14ac:dyDescent="0.3">
      <c r="A193" s="2" t="s">
        <v>744</v>
      </c>
      <c r="B193" s="3" t="s">
        <v>742</v>
      </c>
      <c r="C193" s="14">
        <v>0</v>
      </c>
      <c r="D193" s="14">
        <v>0</v>
      </c>
      <c r="E193" s="14">
        <f>E194</f>
        <v>266000</v>
      </c>
      <c r="F193" s="17"/>
      <c r="G193" s="17"/>
    </row>
    <row r="194" spans="1:7" ht="116.4" customHeight="1" x14ac:dyDescent="0.3">
      <c r="A194" s="2" t="s">
        <v>745</v>
      </c>
      <c r="B194" s="3" t="s">
        <v>743</v>
      </c>
      <c r="C194" s="14">
        <v>0</v>
      </c>
      <c r="D194" s="14">
        <v>0</v>
      </c>
      <c r="E194" s="14">
        <v>266000</v>
      </c>
      <c r="F194" s="17"/>
      <c r="G194" s="17"/>
    </row>
    <row r="195" spans="1:7" ht="102.6" customHeight="1" x14ac:dyDescent="0.3">
      <c r="A195" s="2" t="s">
        <v>748</v>
      </c>
      <c r="B195" s="3" t="s">
        <v>746</v>
      </c>
      <c r="C195" s="14">
        <f>C196</f>
        <v>0</v>
      </c>
      <c r="D195" s="14">
        <f>D196</f>
        <v>340000</v>
      </c>
      <c r="E195" s="14">
        <f>E196</f>
        <v>630757.28</v>
      </c>
      <c r="F195" s="17">
        <f t="shared" si="16"/>
        <v>185.51684705882354</v>
      </c>
      <c r="G195" s="17"/>
    </row>
    <row r="196" spans="1:7" ht="116.4" customHeight="1" x14ac:dyDescent="0.3">
      <c r="A196" s="2" t="s">
        <v>749</v>
      </c>
      <c r="B196" s="3" t="s">
        <v>747</v>
      </c>
      <c r="C196" s="14">
        <v>0</v>
      </c>
      <c r="D196" s="14">
        <v>340000</v>
      </c>
      <c r="E196" s="14">
        <v>630757.28</v>
      </c>
      <c r="F196" s="17">
        <f t="shared" si="16"/>
        <v>185.51684705882354</v>
      </c>
      <c r="G196" s="17"/>
    </row>
    <row r="197" spans="1:7" ht="31.2" x14ac:dyDescent="0.3">
      <c r="A197" s="2" t="s">
        <v>592</v>
      </c>
      <c r="B197" s="3" t="s">
        <v>699</v>
      </c>
      <c r="C197" s="14">
        <f t="shared" ref="C197:D197" si="18">C198</f>
        <v>215512.85</v>
      </c>
      <c r="D197" s="14">
        <f t="shared" si="18"/>
        <v>0</v>
      </c>
      <c r="E197" s="14">
        <f>E198</f>
        <v>7000</v>
      </c>
      <c r="F197" s="17"/>
      <c r="G197" s="17">
        <f t="shared" ref="G197:G260" si="19">E197/C197*100</f>
        <v>3.2480661825965367</v>
      </c>
    </row>
    <row r="198" spans="1:7" ht="46.8" x14ac:dyDescent="0.3">
      <c r="A198" s="2" t="s">
        <v>593</v>
      </c>
      <c r="B198" s="3" t="s">
        <v>700</v>
      </c>
      <c r="C198" s="14">
        <v>215512.85</v>
      </c>
      <c r="D198" s="14">
        <v>0</v>
      </c>
      <c r="E198" s="14">
        <v>7000</v>
      </c>
      <c r="F198" s="17"/>
      <c r="G198" s="17">
        <f t="shared" si="19"/>
        <v>3.2480661825965367</v>
      </c>
    </row>
    <row r="199" spans="1:7" ht="78" x14ac:dyDescent="0.3">
      <c r="A199" s="2" t="s">
        <v>599</v>
      </c>
      <c r="B199" s="3" t="s">
        <v>594</v>
      </c>
      <c r="C199" s="14">
        <f>C200+C202+C206</f>
        <v>2165849.83</v>
      </c>
      <c r="D199" s="14">
        <f>D200+D202+D206</f>
        <v>4003000</v>
      </c>
      <c r="E199" s="14">
        <f>E200+E202+E204+E206</f>
        <v>11103027.91</v>
      </c>
      <c r="F199" s="17">
        <f t="shared" si="16"/>
        <v>277.36767199600297</v>
      </c>
      <c r="G199" s="17">
        <f t="shared" si="19"/>
        <v>512.64070833572055</v>
      </c>
    </row>
    <row r="200" spans="1:7" ht="46.8" x14ac:dyDescent="0.3">
      <c r="A200" s="2" t="s">
        <v>600</v>
      </c>
      <c r="B200" s="3" t="s">
        <v>595</v>
      </c>
      <c r="C200" s="14">
        <f>C201</f>
        <v>647739.21</v>
      </c>
      <c r="D200" s="14">
        <f>D201</f>
        <v>620000</v>
      </c>
      <c r="E200" s="14">
        <f>E201</f>
        <v>549661.31000000006</v>
      </c>
      <c r="F200" s="17">
        <f t="shared" si="16"/>
        <v>88.655050000000017</v>
      </c>
      <c r="G200" s="17">
        <f t="shared" si="19"/>
        <v>84.858427823135813</v>
      </c>
    </row>
    <row r="201" spans="1:7" ht="62.4" x14ac:dyDescent="0.3">
      <c r="A201" s="2" t="s">
        <v>601</v>
      </c>
      <c r="B201" s="3" t="s">
        <v>750</v>
      </c>
      <c r="C201" s="14">
        <v>647739.21</v>
      </c>
      <c r="D201" s="14">
        <v>620000</v>
      </c>
      <c r="E201" s="14">
        <v>549661.31000000006</v>
      </c>
      <c r="F201" s="17">
        <f t="shared" si="16"/>
        <v>88.655050000000017</v>
      </c>
      <c r="G201" s="17">
        <f t="shared" si="19"/>
        <v>84.858427823135813</v>
      </c>
    </row>
    <row r="202" spans="1:7" ht="62.4" x14ac:dyDescent="0.3">
      <c r="A202" s="2" t="s">
        <v>602</v>
      </c>
      <c r="B202" s="3" t="s">
        <v>596</v>
      </c>
      <c r="C202" s="14">
        <f>C203</f>
        <v>869984.63</v>
      </c>
      <c r="D202" s="14">
        <f>D203</f>
        <v>1598000</v>
      </c>
      <c r="E202" s="14">
        <f>E203</f>
        <v>257438.62</v>
      </c>
      <c r="F202" s="17">
        <f t="shared" si="16"/>
        <v>16.11005131414268</v>
      </c>
      <c r="G202" s="17">
        <f t="shared" si="19"/>
        <v>29.591168754326151</v>
      </c>
    </row>
    <row r="203" spans="1:7" ht="78" x14ac:dyDescent="0.3">
      <c r="A203" s="2" t="s">
        <v>603</v>
      </c>
      <c r="B203" s="3" t="s">
        <v>751</v>
      </c>
      <c r="C203" s="14">
        <v>869984.63</v>
      </c>
      <c r="D203" s="14">
        <v>1598000</v>
      </c>
      <c r="E203" s="14">
        <v>257438.62</v>
      </c>
      <c r="F203" s="17">
        <f t="shared" si="16"/>
        <v>16.11005131414268</v>
      </c>
      <c r="G203" s="17">
        <f t="shared" si="19"/>
        <v>29.591168754326151</v>
      </c>
    </row>
    <row r="204" spans="1:7" ht="52.2" customHeight="1" x14ac:dyDescent="0.3">
      <c r="A204" s="2" t="s">
        <v>711</v>
      </c>
      <c r="B204" s="3" t="s">
        <v>708</v>
      </c>
      <c r="C204" s="14">
        <f t="shared" ref="C204:D204" si="20">C205</f>
        <v>0</v>
      </c>
      <c r="D204" s="14">
        <f t="shared" si="20"/>
        <v>0</v>
      </c>
      <c r="E204" s="14">
        <f>E205</f>
        <v>333.72</v>
      </c>
      <c r="F204" s="17"/>
      <c r="G204" s="17"/>
    </row>
    <row r="205" spans="1:7" ht="62.4" x14ac:dyDescent="0.3">
      <c r="A205" s="2" t="s">
        <v>710</v>
      </c>
      <c r="B205" s="3" t="s">
        <v>709</v>
      </c>
      <c r="C205" s="14">
        <v>0</v>
      </c>
      <c r="D205" s="14">
        <v>0</v>
      </c>
      <c r="E205" s="14">
        <v>333.72</v>
      </c>
      <c r="F205" s="17"/>
      <c r="G205" s="17"/>
    </row>
    <row r="206" spans="1:7" ht="62.4" x14ac:dyDescent="0.3">
      <c r="A206" s="2" t="s">
        <v>604</v>
      </c>
      <c r="B206" s="3" t="s">
        <v>597</v>
      </c>
      <c r="C206" s="14">
        <f>C207</f>
        <v>648125.99</v>
      </c>
      <c r="D206" s="14">
        <f>D207</f>
        <v>1785000</v>
      </c>
      <c r="E206" s="14">
        <f>E207</f>
        <v>10295594.26</v>
      </c>
      <c r="F206" s="17">
        <f t="shared" si="16"/>
        <v>576.78399215686272</v>
      </c>
      <c r="G206" s="17">
        <f t="shared" si="19"/>
        <v>1588.5174208181345</v>
      </c>
    </row>
    <row r="207" spans="1:7" ht="62.4" x14ac:dyDescent="0.3">
      <c r="A207" s="2" t="s">
        <v>605</v>
      </c>
      <c r="B207" s="3" t="s">
        <v>598</v>
      </c>
      <c r="C207" s="14">
        <v>648125.99</v>
      </c>
      <c r="D207" s="14">
        <v>1785000</v>
      </c>
      <c r="E207" s="14">
        <v>10295594.26</v>
      </c>
      <c r="F207" s="17">
        <f t="shared" si="16"/>
        <v>576.78399215686272</v>
      </c>
      <c r="G207" s="17">
        <f t="shared" si="19"/>
        <v>1588.5174208181345</v>
      </c>
    </row>
    <row r="208" spans="1:7" x14ac:dyDescent="0.3">
      <c r="A208" s="2" t="s">
        <v>610</v>
      </c>
      <c r="B208" s="3" t="s">
        <v>606</v>
      </c>
      <c r="C208" s="14">
        <f>C209+C211+C214</f>
        <v>45709298</v>
      </c>
      <c r="D208" s="14">
        <f>D214</f>
        <v>36000000</v>
      </c>
      <c r="E208" s="14">
        <f>E214</f>
        <v>8630291.6799999997</v>
      </c>
      <c r="F208" s="17">
        <f t="shared" si="16"/>
        <v>23.973032444444446</v>
      </c>
      <c r="G208" s="17">
        <f t="shared" si="19"/>
        <v>18.880823065801621</v>
      </c>
    </row>
    <row r="209" spans="1:7" ht="78" x14ac:dyDescent="0.3">
      <c r="A209" s="2" t="s">
        <v>898</v>
      </c>
      <c r="B209" s="3" t="s">
        <v>899</v>
      </c>
      <c r="C209" s="14">
        <f>C210</f>
        <v>24800.45</v>
      </c>
      <c r="D209" s="14">
        <v>0</v>
      </c>
      <c r="E209" s="14">
        <v>0</v>
      </c>
      <c r="F209" s="17"/>
      <c r="G209" s="17">
        <f t="shared" si="19"/>
        <v>0</v>
      </c>
    </row>
    <row r="210" spans="1:7" ht="46.8" x14ac:dyDescent="0.3">
      <c r="A210" s="2" t="s">
        <v>900</v>
      </c>
      <c r="B210" s="3" t="s">
        <v>901</v>
      </c>
      <c r="C210" s="14">
        <v>24800.45</v>
      </c>
      <c r="D210" s="14">
        <v>0</v>
      </c>
      <c r="E210" s="14">
        <v>0</v>
      </c>
      <c r="F210" s="17"/>
      <c r="G210" s="17">
        <f t="shared" si="19"/>
        <v>0</v>
      </c>
    </row>
    <row r="211" spans="1:7" ht="31.2" x14ac:dyDescent="0.3">
      <c r="A211" s="2" t="s">
        <v>902</v>
      </c>
      <c r="B211" s="3" t="s">
        <v>903</v>
      </c>
      <c r="C211" s="14">
        <f>C212+C213</f>
        <v>457988.05</v>
      </c>
      <c r="D211" s="14">
        <v>0</v>
      </c>
      <c r="E211" s="14">
        <v>0</v>
      </c>
      <c r="F211" s="17"/>
      <c r="G211" s="17">
        <f t="shared" si="19"/>
        <v>0</v>
      </c>
    </row>
    <row r="212" spans="1:7" ht="124.8" x14ac:dyDescent="0.3">
      <c r="A212" s="2" t="s">
        <v>904</v>
      </c>
      <c r="B212" s="3" t="s">
        <v>905</v>
      </c>
      <c r="C212" s="14">
        <v>1316.55</v>
      </c>
      <c r="D212" s="14">
        <v>0</v>
      </c>
      <c r="E212" s="14">
        <v>0</v>
      </c>
      <c r="F212" s="17"/>
      <c r="G212" s="17">
        <f t="shared" si="19"/>
        <v>0</v>
      </c>
    </row>
    <row r="213" spans="1:7" ht="124.8" x14ac:dyDescent="0.3">
      <c r="A213" s="2" t="s">
        <v>906</v>
      </c>
      <c r="B213" s="3" t="s">
        <v>907</v>
      </c>
      <c r="C213" s="14">
        <v>456671.5</v>
      </c>
      <c r="D213" s="14">
        <v>0</v>
      </c>
      <c r="E213" s="14">
        <v>0</v>
      </c>
      <c r="F213" s="17"/>
      <c r="G213" s="17">
        <f t="shared" si="19"/>
        <v>0</v>
      </c>
    </row>
    <row r="214" spans="1:7" ht="62.4" x14ac:dyDescent="0.3">
      <c r="A214" s="2" t="s">
        <v>611</v>
      </c>
      <c r="B214" s="3" t="s">
        <v>612</v>
      </c>
      <c r="C214" s="14">
        <f t="shared" ref="C214:D214" si="21">C215+C216</f>
        <v>45226509.5</v>
      </c>
      <c r="D214" s="14">
        <f t="shared" si="21"/>
        <v>36000000</v>
      </c>
      <c r="E214" s="14">
        <f>E215+E216</f>
        <v>8630291.6799999997</v>
      </c>
      <c r="F214" s="17">
        <f t="shared" si="16"/>
        <v>23.973032444444446</v>
      </c>
      <c r="G214" s="17">
        <f t="shared" si="19"/>
        <v>19.082373978031622</v>
      </c>
    </row>
    <row r="215" spans="1:7" ht="52.2" customHeight="1" x14ac:dyDescent="0.3">
      <c r="A215" s="2" t="s">
        <v>613</v>
      </c>
      <c r="B215" s="3" t="s">
        <v>614</v>
      </c>
      <c r="C215" s="14">
        <v>45173959.5</v>
      </c>
      <c r="D215" s="14">
        <v>36000000</v>
      </c>
      <c r="E215" s="14">
        <v>8629910.3499999996</v>
      </c>
      <c r="F215" s="17">
        <f t="shared" si="16"/>
        <v>23.971973194444445</v>
      </c>
      <c r="G215" s="17">
        <f t="shared" si="19"/>
        <v>19.103728000641606</v>
      </c>
    </row>
    <row r="216" spans="1:7" ht="62.4" x14ac:dyDescent="0.3">
      <c r="A216" s="2" t="s">
        <v>615</v>
      </c>
      <c r="B216" s="3" t="s">
        <v>616</v>
      </c>
      <c r="C216" s="14">
        <v>52550</v>
      </c>
      <c r="D216" s="14">
        <v>0</v>
      </c>
      <c r="E216" s="14">
        <v>381.33</v>
      </c>
      <c r="F216" s="17"/>
      <c r="G216" s="17">
        <f t="shared" si="19"/>
        <v>0.72565176022835398</v>
      </c>
    </row>
    <row r="217" spans="1:7" x14ac:dyDescent="0.3">
      <c r="A217" s="2" t="s">
        <v>617</v>
      </c>
      <c r="B217" s="3" t="s">
        <v>607</v>
      </c>
      <c r="C217" s="14">
        <f>C218</f>
        <v>809791.32</v>
      </c>
      <c r="D217" s="14">
        <f>D218</f>
        <v>1849000</v>
      </c>
      <c r="E217" s="14">
        <f>E218</f>
        <v>668236.15</v>
      </c>
      <c r="F217" s="17">
        <f t="shared" si="16"/>
        <v>36.140408328826396</v>
      </c>
      <c r="G217" s="17">
        <f t="shared" si="19"/>
        <v>82.519549604458604</v>
      </c>
    </row>
    <row r="218" spans="1:7" ht="31.2" x14ac:dyDescent="0.3">
      <c r="A218" s="2" t="s">
        <v>618</v>
      </c>
      <c r="B218" s="3" t="s">
        <v>608</v>
      </c>
      <c r="C218" s="14">
        <f>C219</f>
        <v>809791.32</v>
      </c>
      <c r="D218" s="14">
        <f>D219</f>
        <v>1849000</v>
      </c>
      <c r="E218" s="14">
        <f>E219</f>
        <v>668236.15</v>
      </c>
      <c r="F218" s="17">
        <f t="shared" si="16"/>
        <v>36.140408328826396</v>
      </c>
      <c r="G218" s="17">
        <f t="shared" si="19"/>
        <v>82.519549604458604</v>
      </c>
    </row>
    <row r="219" spans="1:7" ht="62.4" x14ac:dyDescent="0.3">
      <c r="A219" s="2" t="s">
        <v>619</v>
      </c>
      <c r="B219" s="3" t="s">
        <v>609</v>
      </c>
      <c r="C219" s="14">
        <v>809791.32</v>
      </c>
      <c r="D219" s="14">
        <v>1849000</v>
      </c>
      <c r="E219" s="14">
        <v>668236.15</v>
      </c>
      <c r="F219" s="17">
        <f t="shared" si="16"/>
        <v>36.140408328826396</v>
      </c>
      <c r="G219" s="17">
        <f t="shared" si="19"/>
        <v>82.519549604458604</v>
      </c>
    </row>
    <row r="220" spans="1:7" ht="18" customHeight="1" x14ac:dyDescent="0.3">
      <c r="A220" s="19" t="s">
        <v>408</v>
      </c>
      <c r="B220" s="16" t="s">
        <v>405</v>
      </c>
      <c r="C220" s="13">
        <f t="shared" ref="C220:D220" si="22">C221+C223</f>
        <v>15192.150000000001</v>
      </c>
      <c r="D220" s="13">
        <f t="shared" si="22"/>
        <v>0</v>
      </c>
      <c r="E220" s="13">
        <f>E221+E223</f>
        <v>26324.379999999997</v>
      </c>
      <c r="F220" s="18"/>
      <c r="G220" s="18">
        <f t="shared" si="19"/>
        <v>173.27619856307365</v>
      </c>
    </row>
    <row r="221" spans="1:7" ht="17.25" customHeight="1" x14ac:dyDescent="0.3">
      <c r="A221" s="2" t="s">
        <v>409</v>
      </c>
      <c r="B221" s="15" t="s">
        <v>406</v>
      </c>
      <c r="C221" s="14">
        <f t="shared" ref="C221:D221" si="23">C222</f>
        <v>-8173.07</v>
      </c>
      <c r="D221" s="14">
        <f t="shared" si="23"/>
        <v>0</v>
      </c>
      <c r="E221" s="14">
        <f>E222</f>
        <v>-24726.18</v>
      </c>
      <c r="F221" s="17"/>
      <c r="G221" s="17">
        <f t="shared" si="19"/>
        <v>302.53234096857119</v>
      </c>
    </row>
    <row r="222" spans="1:7" ht="31.2" x14ac:dyDescent="0.3">
      <c r="A222" s="2" t="s">
        <v>410</v>
      </c>
      <c r="B222" s="15" t="s">
        <v>407</v>
      </c>
      <c r="C222" s="14">
        <v>-8173.07</v>
      </c>
      <c r="D222" s="14">
        <v>0</v>
      </c>
      <c r="E222" s="14">
        <v>-24726.18</v>
      </c>
      <c r="F222" s="17"/>
      <c r="G222" s="17">
        <f t="shared" si="19"/>
        <v>302.53234096857119</v>
      </c>
    </row>
    <row r="223" spans="1:7" x14ac:dyDescent="0.3">
      <c r="A223" s="2" t="s">
        <v>860</v>
      </c>
      <c r="B223" s="15" t="s">
        <v>862</v>
      </c>
      <c r="C223" s="14">
        <f t="shared" ref="C223:D223" si="24">C224</f>
        <v>23365.22</v>
      </c>
      <c r="D223" s="14">
        <f t="shared" si="24"/>
        <v>0</v>
      </c>
      <c r="E223" s="14">
        <f>E224</f>
        <v>51050.559999999998</v>
      </c>
      <c r="F223" s="17"/>
      <c r="G223" s="17">
        <f t="shared" si="19"/>
        <v>218.48953273283965</v>
      </c>
    </row>
    <row r="224" spans="1:7" x14ac:dyDescent="0.3">
      <c r="A224" s="2" t="s">
        <v>861</v>
      </c>
      <c r="B224" s="15" t="s">
        <v>863</v>
      </c>
      <c r="C224" s="14">
        <v>23365.22</v>
      </c>
      <c r="D224" s="14">
        <v>0</v>
      </c>
      <c r="E224" s="14">
        <v>51050.559999999998</v>
      </c>
      <c r="F224" s="17"/>
      <c r="G224" s="17">
        <f t="shared" si="19"/>
        <v>218.48953273283965</v>
      </c>
    </row>
    <row r="225" spans="1:7" x14ac:dyDescent="0.3">
      <c r="A225" s="19" t="s">
        <v>302</v>
      </c>
      <c r="B225" s="20" t="s">
        <v>156</v>
      </c>
      <c r="C225" s="13">
        <f>C227+C239+C358+C403+C432+C435+C448</f>
        <v>20581803044.850002</v>
      </c>
      <c r="D225" s="13">
        <f>D227+D239+D358+D403+D432+D435+D448</f>
        <v>43291104723.940002</v>
      </c>
      <c r="E225" s="13">
        <f>E227+E239+E358+E403+E432+E435+E448</f>
        <v>19186777415.029999</v>
      </c>
      <c r="F225" s="18">
        <f t="shared" ref="F225:F328" si="25">E225/D225*100</f>
        <v>44.32036913213652</v>
      </c>
      <c r="G225" s="18">
        <f t="shared" si="19"/>
        <v>93.22204363349465</v>
      </c>
    </row>
    <row r="226" spans="1:7" ht="31.2" x14ac:dyDescent="0.3">
      <c r="A226" s="19" t="s">
        <v>303</v>
      </c>
      <c r="B226" s="20" t="s">
        <v>157</v>
      </c>
      <c r="C226" s="13">
        <f>C227+C239+C358+C403</f>
        <v>20543193468.41</v>
      </c>
      <c r="D226" s="13">
        <f>D227+D239+D358+D403</f>
        <v>43018506800</v>
      </c>
      <c r="E226" s="13">
        <f>E227+E239+E358+E403</f>
        <v>19057729901.360001</v>
      </c>
      <c r="F226" s="18">
        <f t="shared" si="25"/>
        <v>44.301235256636105</v>
      </c>
      <c r="G226" s="18">
        <f t="shared" si="19"/>
        <v>92.769071812840352</v>
      </c>
    </row>
    <row r="227" spans="1:7" x14ac:dyDescent="0.3">
      <c r="A227" s="19" t="s">
        <v>304</v>
      </c>
      <c r="B227" s="20" t="s">
        <v>1</v>
      </c>
      <c r="C227" s="13">
        <f>C228+C230+C232+C234+C235+C237</f>
        <v>9353379200</v>
      </c>
      <c r="D227" s="13">
        <f>D228+D232+D234</f>
        <v>14882182400</v>
      </c>
      <c r="E227" s="13">
        <f>E228+E232+E234</f>
        <v>7792177200</v>
      </c>
      <c r="F227" s="18">
        <f t="shared" si="25"/>
        <v>52.35910292296915</v>
      </c>
      <c r="G227" s="18">
        <f t="shared" si="19"/>
        <v>83.308684844082876</v>
      </c>
    </row>
    <row r="228" spans="1:7" ht="16.5" customHeight="1" x14ac:dyDescent="0.3">
      <c r="A228" s="2" t="s">
        <v>501</v>
      </c>
      <c r="B228" s="15" t="s">
        <v>411</v>
      </c>
      <c r="C228" s="14">
        <f>C229</f>
        <v>7806400000</v>
      </c>
      <c r="D228" s="14">
        <f>D229</f>
        <v>13382003400</v>
      </c>
      <c r="E228" s="14">
        <f>E229</f>
        <v>6691200000</v>
      </c>
      <c r="F228" s="17">
        <f t="shared" si="25"/>
        <v>50.001481840902841</v>
      </c>
      <c r="G228" s="17">
        <f t="shared" si="19"/>
        <v>85.714285714285708</v>
      </c>
    </row>
    <row r="229" spans="1:7" ht="31.2" x14ac:dyDescent="0.3">
      <c r="A229" s="2" t="s">
        <v>305</v>
      </c>
      <c r="B229" s="3" t="s">
        <v>2</v>
      </c>
      <c r="C229" s="14">
        <v>7806400000</v>
      </c>
      <c r="D229" s="14">
        <v>13382003400</v>
      </c>
      <c r="E229" s="14">
        <v>6691200000</v>
      </c>
      <c r="F229" s="17">
        <f t="shared" si="25"/>
        <v>50.001481840902841</v>
      </c>
      <c r="G229" s="17">
        <f t="shared" si="19"/>
        <v>85.714285714285708</v>
      </c>
    </row>
    <row r="230" spans="1:7" ht="18.600000000000001" customHeight="1" x14ac:dyDescent="0.3">
      <c r="A230" s="2" t="s">
        <v>908</v>
      </c>
      <c r="B230" s="3" t="s">
        <v>909</v>
      </c>
      <c r="C230" s="14">
        <f>C231</f>
        <v>360483300</v>
      </c>
      <c r="D230" s="14">
        <v>0</v>
      </c>
      <c r="E230" s="14">
        <v>0</v>
      </c>
      <c r="F230" s="17"/>
      <c r="G230" s="17">
        <f t="shared" si="19"/>
        <v>0</v>
      </c>
    </row>
    <row r="231" spans="1:7" ht="31.2" x14ac:dyDescent="0.3">
      <c r="A231" s="2" t="s">
        <v>910</v>
      </c>
      <c r="B231" s="3" t="s">
        <v>911</v>
      </c>
      <c r="C231" s="14">
        <v>360483300</v>
      </c>
      <c r="D231" s="14">
        <v>0</v>
      </c>
      <c r="E231" s="14">
        <v>0</v>
      </c>
      <c r="F231" s="17"/>
      <c r="G231" s="17">
        <f t="shared" si="19"/>
        <v>0</v>
      </c>
    </row>
    <row r="232" spans="1:7" ht="31.2" x14ac:dyDescent="0.3">
      <c r="A232" s="2" t="s">
        <v>413</v>
      </c>
      <c r="B232" s="15" t="s">
        <v>412</v>
      </c>
      <c r="C232" s="14">
        <f>C233</f>
        <v>605706000</v>
      </c>
      <c r="D232" s="14">
        <f>D233</f>
        <v>1039373000</v>
      </c>
      <c r="E232" s="14">
        <f>E233</f>
        <v>519684000</v>
      </c>
      <c r="F232" s="17">
        <f t="shared" si="25"/>
        <v>49.999759470373007</v>
      </c>
      <c r="G232" s="17">
        <f t="shared" si="19"/>
        <v>85.79806044516647</v>
      </c>
    </row>
    <row r="233" spans="1:7" ht="46.8" x14ac:dyDescent="0.3">
      <c r="A233" s="2" t="s">
        <v>306</v>
      </c>
      <c r="B233" s="3" t="s">
        <v>3</v>
      </c>
      <c r="C233" s="14">
        <v>605706000</v>
      </c>
      <c r="D233" s="14">
        <v>1039373000</v>
      </c>
      <c r="E233" s="14">
        <v>519684000</v>
      </c>
      <c r="F233" s="17">
        <f t="shared" si="25"/>
        <v>49.999759470373007</v>
      </c>
      <c r="G233" s="17">
        <f t="shared" si="19"/>
        <v>85.79806044516647</v>
      </c>
    </row>
    <row r="234" spans="1:7" ht="46.8" x14ac:dyDescent="0.3">
      <c r="A234" s="2" t="s">
        <v>864</v>
      </c>
      <c r="B234" s="3" t="s">
        <v>865</v>
      </c>
      <c r="C234" s="14">
        <v>0</v>
      </c>
      <c r="D234" s="14">
        <v>460806000</v>
      </c>
      <c r="E234" s="14">
        <v>581293200</v>
      </c>
      <c r="F234" s="17">
        <f t="shared" si="25"/>
        <v>126.14705537688312</v>
      </c>
      <c r="G234" s="17"/>
    </row>
    <row r="235" spans="1:7" ht="62.4" x14ac:dyDescent="0.3">
      <c r="A235" s="2" t="s">
        <v>912</v>
      </c>
      <c r="B235" s="3" t="s">
        <v>913</v>
      </c>
      <c r="C235" s="14">
        <f>C236</f>
        <v>476800000</v>
      </c>
      <c r="D235" s="14">
        <v>0</v>
      </c>
      <c r="E235" s="14">
        <v>0</v>
      </c>
      <c r="F235" s="17"/>
      <c r="G235" s="17">
        <f t="shared" si="19"/>
        <v>0</v>
      </c>
    </row>
    <row r="236" spans="1:7" ht="78" x14ac:dyDescent="0.3">
      <c r="A236" s="2" t="s">
        <v>914</v>
      </c>
      <c r="B236" s="3" t="s">
        <v>915</v>
      </c>
      <c r="C236" s="14">
        <v>476800000</v>
      </c>
      <c r="D236" s="14">
        <v>0</v>
      </c>
      <c r="E236" s="14">
        <v>0</v>
      </c>
      <c r="F236" s="17"/>
      <c r="G236" s="17">
        <f t="shared" si="19"/>
        <v>0</v>
      </c>
    </row>
    <row r="237" spans="1:7" ht="78" x14ac:dyDescent="0.3">
      <c r="A237" s="2" t="s">
        <v>916</v>
      </c>
      <c r="B237" s="3" t="s">
        <v>917</v>
      </c>
      <c r="C237" s="14">
        <f>C238</f>
        <v>103989900</v>
      </c>
      <c r="D237" s="14">
        <v>0</v>
      </c>
      <c r="E237" s="14">
        <v>0</v>
      </c>
      <c r="F237" s="17"/>
      <c r="G237" s="17">
        <f t="shared" si="19"/>
        <v>0</v>
      </c>
    </row>
    <row r="238" spans="1:7" ht="78" x14ac:dyDescent="0.3">
      <c r="A238" s="2" t="s">
        <v>918</v>
      </c>
      <c r="B238" s="3" t="s">
        <v>919</v>
      </c>
      <c r="C238" s="14">
        <v>103989900</v>
      </c>
      <c r="D238" s="14">
        <v>0</v>
      </c>
      <c r="E238" s="14">
        <v>0</v>
      </c>
      <c r="F238" s="17"/>
      <c r="G238" s="17">
        <f t="shared" si="19"/>
        <v>0</v>
      </c>
    </row>
    <row r="239" spans="1:7" ht="31.2" x14ac:dyDescent="0.3">
      <c r="A239" s="19" t="s">
        <v>307</v>
      </c>
      <c r="B239" s="20" t="s">
        <v>158</v>
      </c>
      <c r="C239" s="13">
        <f>C240+C242+C244+C246+C248+C250+C251+C252+C254+C256+C258+C260+C262+C264+C266+C268+C270+C272+C274+C276+C278+C280+C282+C284+C286+C288+C290+C292+C293+C294+C296+C298+C300+C302+C304+C306+C307+C309+C311+C313+C314+C316+C318+C320+C322+C324+C326+C328+C330+C332+C334+C336+C338+C340+C341+C342+C344+C345+C347+C348+C350+C352+C354+C356</f>
        <v>3522127018.0099998</v>
      </c>
      <c r="D239" s="13">
        <f>D246+D248+D250+D251+D252+D254+D256+D258+D260+D264+D266+D268+D270+D272+D274+D276+D278+D280+D282+D284+D286+D288+D290+D292+D293+D294+D298+D300+D302+D304+D306+D307+D309+D313+D314+D316+D318+D324+D326+D328+D330+D332+D334+D336+D338+D341+D342+D344+D345+D347+D348+D350+D352</f>
        <v>9997458200</v>
      </c>
      <c r="E239" s="13">
        <f>E246+E248+E250+E251+E252+E254+E256+E258+E260+E264+E266+E268+E270+E272+E274+E276+E278+E280+E282+E284+E286+E288+E290+E292+E293+E294+E298+E300+E302+E304+E306+E307+E309+E313+E314+E316+E318+E324+E326+E328+E330+E332+E334+E336+E338+E341+E342+E344+E345+E347+E348+E350+E352</f>
        <v>4775731737.7000008</v>
      </c>
      <c r="F239" s="18">
        <f t="shared" si="25"/>
        <v>47.769459418194927</v>
      </c>
      <c r="G239" s="18">
        <f t="shared" si="19"/>
        <v>135.59226323411491</v>
      </c>
    </row>
    <row r="240" spans="1:7" ht="31.2" x14ac:dyDescent="0.3">
      <c r="A240" s="2" t="s">
        <v>920</v>
      </c>
      <c r="B240" s="3" t="s">
        <v>921</v>
      </c>
      <c r="C240" s="14">
        <f>C241</f>
        <v>1409380.73</v>
      </c>
      <c r="D240" s="14">
        <v>0</v>
      </c>
      <c r="E240" s="14">
        <v>0</v>
      </c>
      <c r="F240" s="18"/>
      <c r="G240" s="17">
        <f t="shared" si="19"/>
        <v>0</v>
      </c>
    </row>
    <row r="241" spans="1:7" ht="46.8" x14ac:dyDescent="0.3">
      <c r="A241" s="2" t="s">
        <v>922</v>
      </c>
      <c r="B241" s="3" t="s">
        <v>923</v>
      </c>
      <c r="C241" s="14">
        <v>1409380.73</v>
      </c>
      <c r="D241" s="14">
        <v>0</v>
      </c>
      <c r="E241" s="14">
        <v>0</v>
      </c>
      <c r="F241" s="18"/>
      <c r="G241" s="17">
        <f t="shared" si="19"/>
        <v>0</v>
      </c>
    </row>
    <row r="242" spans="1:7" ht="31.2" x14ac:dyDescent="0.3">
      <c r="A242" s="2" t="s">
        <v>924</v>
      </c>
      <c r="B242" s="3" t="s">
        <v>925</v>
      </c>
      <c r="C242" s="14">
        <f>C243</f>
        <v>103824799.98</v>
      </c>
      <c r="D242" s="14">
        <v>0</v>
      </c>
      <c r="E242" s="14">
        <v>0</v>
      </c>
      <c r="F242" s="18"/>
      <c r="G242" s="17">
        <f t="shared" si="19"/>
        <v>0</v>
      </c>
    </row>
    <row r="243" spans="1:7" ht="46.8" x14ac:dyDescent="0.3">
      <c r="A243" s="2" t="s">
        <v>926</v>
      </c>
      <c r="B243" s="3" t="s">
        <v>927</v>
      </c>
      <c r="C243" s="14">
        <v>103824799.98</v>
      </c>
      <c r="D243" s="14">
        <v>0</v>
      </c>
      <c r="E243" s="14">
        <v>0</v>
      </c>
      <c r="F243" s="18"/>
      <c r="G243" s="17">
        <f t="shared" si="19"/>
        <v>0</v>
      </c>
    </row>
    <row r="244" spans="1:7" ht="31.2" x14ac:dyDescent="0.3">
      <c r="A244" s="2" t="s">
        <v>928</v>
      </c>
      <c r="B244" s="3" t="s">
        <v>929</v>
      </c>
      <c r="C244" s="14">
        <f>C245</f>
        <v>6052000.2400000002</v>
      </c>
      <c r="D244" s="14">
        <v>0</v>
      </c>
      <c r="E244" s="14">
        <v>0</v>
      </c>
      <c r="F244" s="18"/>
      <c r="G244" s="17">
        <f t="shared" si="19"/>
        <v>0</v>
      </c>
    </row>
    <row r="245" spans="1:7" ht="31.2" x14ac:dyDescent="0.3">
      <c r="A245" s="2" t="s">
        <v>930</v>
      </c>
      <c r="B245" s="3" t="s">
        <v>931</v>
      </c>
      <c r="C245" s="14">
        <v>6052000.2400000002</v>
      </c>
      <c r="D245" s="14">
        <v>0</v>
      </c>
      <c r="E245" s="14">
        <v>0</v>
      </c>
      <c r="F245" s="18"/>
      <c r="G245" s="17">
        <f t="shared" si="19"/>
        <v>0</v>
      </c>
    </row>
    <row r="246" spans="1:7" ht="37.200000000000003" customHeight="1" x14ac:dyDescent="0.3">
      <c r="A246" s="2" t="s">
        <v>752</v>
      </c>
      <c r="B246" s="3" t="s">
        <v>754</v>
      </c>
      <c r="C246" s="14">
        <f>C247</f>
        <v>0</v>
      </c>
      <c r="D246" s="14">
        <f>D247</f>
        <v>19882100</v>
      </c>
      <c r="E246" s="14">
        <f>E247</f>
        <v>1340629.3799999999</v>
      </c>
      <c r="F246" s="17">
        <f t="shared" si="25"/>
        <v>6.742896273532474</v>
      </c>
      <c r="G246" s="17"/>
    </row>
    <row r="247" spans="1:7" ht="53.4" customHeight="1" x14ac:dyDescent="0.3">
      <c r="A247" s="2" t="s">
        <v>753</v>
      </c>
      <c r="B247" s="3" t="s">
        <v>755</v>
      </c>
      <c r="C247" s="14">
        <v>0</v>
      </c>
      <c r="D247" s="14">
        <v>19882100</v>
      </c>
      <c r="E247" s="14">
        <v>1340629.3799999999</v>
      </c>
      <c r="F247" s="17">
        <f t="shared" si="25"/>
        <v>6.742896273532474</v>
      </c>
      <c r="G247" s="17"/>
    </row>
    <row r="248" spans="1:7" ht="46.8" x14ac:dyDescent="0.3">
      <c r="A248" s="2" t="s">
        <v>414</v>
      </c>
      <c r="B248" s="3" t="s">
        <v>415</v>
      </c>
      <c r="C248" s="14">
        <f>C249</f>
        <v>3156148.19</v>
      </c>
      <c r="D248" s="14">
        <f>D249</f>
        <v>6741400</v>
      </c>
      <c r="E248" s="14">
        <f>E249</f>
        <v>4299999.8</v>
      </c>
      <c r="F248" s="17">
        <f t="shared" si="25"/>
        <v>63.78496751416619</v>
      </c>
      <c r="G248" s="17">
        <f t="shared" si="19"/>
        <v>136.24201213441756</v>
      </c>
    </row>
    <row r="249" spans="1:7" ht="46.8" x14ac:dyDescent="0.3">
      <c r="A249" s="2" t="s">
        <v>308</v>
      </c>
      <c r="B249" s="3" t="s">
        <v>164</v>
      </c>
      <c r="C249" s="14">
        <v>3156148.19</v>
      </c>
      <c r="D249" s="14">
        <v>6741400</v>
      </c>
      <c r="E249" s="14">
        <v>4299999.8</v>
      </c>
      <c r="F249" s="17">
        <f t="shared" si="25"/>
        <v>63.78496751416619</v>
      </c>
      <c r="G249" s="17">
        <f t="shared" si="19"/>
        <v>136.24201213441756</v>
      </c>
    </row>
    <row r="250" spans="1:7" ht="50.25" customHeight="1" x14ac:dyDescent="0.3">
      <c r="A250" s="2" t="s">
        <v>309</v>
      </c>
      <c r="B250" s="3" t="s">
        <v>4</v>
      </c>
      <c r="C250" s="14">
        <v>7386466.5599999996</v>
      </c>
      <c r="D250" s="14">
        <v>79566800</v>
      </c>
      <c r="E250" s="14">
        <v>36957353.740000002</v>
      </c>
      <c r="F250" s="17">
        <f t="shared" si="25"/>
        <v>46.448209227969457</v>
      </c>
      <c r="G250" s="17">
        <f t="shared" si="19"/>
        <v>500.33874031374489</v>
      </c>
    </row>
    <row r="251" spans="1:7" ht="46.8" x14ac:dyDescent="0.3">
      <c r="A251" s="2" t="s">
        <v>310</v>
      </c>
      <c r="B251" s="3" t="s">
        <v>165</v>
      </c>
      <c r="C251" s="14">
        <v>293683793.79000002</v>
      </c>
      <c r="D251" s="14">
        <v>636316800</v>
      </c>
      <c r="E251" s="14">
        <v>319850597.72000003</v>
      </c>
      <c r="F251" s="17">
        <f t="shared" si="25"/>
        <v>50.265936357487341</v>
      </c>
      <c r="G251" s="17">
        <f t="shared" si="19"/>
        <v>108.90985627511699</v>
      </c>
    </row>
    <row r="252" spans="1:7" ht="62.4" x14ac:dyDescent="0.3">
      <c r="A252" s="2" t="s">
        <v>416</v>
      </c>
      <c r="B252" s="3" t="s">
        <v>417</v>
      </c>
      <c r="C252" s="14">
        <f>C253</f>
        <v>772800</v>
      </c>
      <c r="D252" s="14">
        <f>D253</f>
        <v>2024000</v>
      </c>
      <c r="E252" s="14">
        <f>E253</f>
        <v>694600</v>
      </c>
      <c r="F252" s="17">
        <f t="shared" si="25"/>
        <v>34.31818181818182</v>
      </c>
      <c r="G252" s="17">
        <f t="shared" si="19"/>
        <v>89.88095238095238</v>
      </c>
    </row>
    <row r="253" spans="1:7" ht="69.599999999999994" customHeight="1" x14ac:dyDescent="0.3">
      <c r="A253" s="2" t="s">
        <v>311</v>
      </c>
      <c r="B253" s="3" t="s">
        <v>5</v>
      </c>
      <c r="C253" s="14">
        <v>772800</v>
      </c>
      <c r="D253" s="14">
        <v>2024000</v>
      </c>
      <c r="E253" s="14">
        <v>694600</v>
      </c>
      <c r="F253" s="17">
        <f t="shared" si="25"/>
        <v>34.31818181818182</v>
      </c>
      <c r="G253" s="17">
        <f t="shared" si="19"/>
        <v>89.88095238095238</v>
      </c>
    </row>
    <row r="254" spans="1:7" ht="31.2" x14ac:dyDescent="0.3">
      <c r="A254" s="2" t="s">
        <v>418</v>
      </c>
      <c r="B254" s="3" t="s">
        <v>419</v>
      </c>
      <c r="C254" s="14">
        <f>C255</f>
        <v>0</v>
      </c>
      <c r="D254" s="14">
        <f>D255</f>
        <v>29776200</v>
      </c>
      <c r="E254" s="14">
        <f>E255</f>
        <v>199722.19</v>
      </c>
      <c r="F254" s="17">
        <f t="shared" si="25"/>
        <v>0.6707443864562973</v>
      </c>
      <c r="G254" s="17"/>
    </row>
    <row r="255" spans="1:7" ht="46.8" x14ac:dyDescent="0.3">
      <c r="A255" s="2" t="s">
        <v>312</v>
      </c>
      <c r="B255" s="3" t="s">
        <v>6</v>
      </c>
      <c r="C255" s="14">
        <v>0</v>
      </c>
      <c r="D255" s="14">
        <v>29776200</v>
      </c>
      <c r="E255" s="14">
        <v>199722.19</v>
      </c>
      <c r="F255" s="17">
        <f t="shared" si="25"/>
        <v>0.6707443864562973</v>
      </c>
      <c r="G255" s="17"/>
    </row>
    <row r="256" spans="1:7" ht="46.8" x14ac:dyDescent="0.3">
      <c r="A256" s="2" t="s">
        <v>420</v>
      </c>
      <c r="B256" s="3" t="s">
        <v>421</v>
      </c>
      <c r="C256" s="14">
        <f>C257</f>
        <v>512806000</v>
      </c>
      <c r="D256" s="14">
        <f>D257</f>
        <v>129064500</v>
      </c>
      <c r="E256" s="14">
        <f>E257</f>
        <v>90345149.730000004</v>
      </c>
      <c r="F256" s="17">
        <f t="shared" si="25"/>
        <v>69.999999790802278</v>
      </c>
      <c r="G256" s="17">
        <f t="shared" si="19"/>
        <v>17.617802781168706</v>
      </c>
    </row>
    <row r="257" spans="1:7" ht="50.4" customHeight="1" x14ac:dyDescent="0.3">
      <c r="A257" s="2" t="s">
        <v>313</v>
      </c>
      <c r="B257" s="3" t="s">
        <v>7</v>
      </c>
      <c r="C257" s="14">
        <v>512806000</v>
      </c>
      <c r="D257" s="14">
        <v>129064500</v>
      </c>
      <c r="E257" s="14">
        <v>90345149.730000004</v>
      </c>
      <c r="F257" s="17">
        <f t="shared" si="25"/>
        <v>69.999999790802278</v>
      </c>
      <c r="G257" s="17">
        <f t="shared" si="19"/>
        <v>17.617802781168706</v>
      </c>
    </row>
    <row r="258" spans="1:7" ht="84.6" customHeight="1" x14ac:dyDescent="0.3">
      <c r="A258" s="2" t="s">
        <v>422</v>
      </c>
      <c r="B258" s="3" t="s">
        <v>756</v>
      </c>
      <c r="C258" s="14">
        <f>C259</f>
        <v>0</v>
      </c>
      <c r="D258" s="14">
        <f>D259</f>
        <v>52210000</v>
      </c>
      <c r="E258" s="14">
        <f>E259</f>
        <v>0</v>
      </c>
      <c r="F258" s="17">
        <f t="shared" si="25"/>
        <v>0</v>
      </c>
      <c r="G258" s="17"/>
    </row>
    <row r="259" spans="1:7" s="10" customFormat="1" ht="100.2" customHeight="1" x14ac:dyDescent="0.3">
      <c r="A259" s="2" t="s">
        <v>314</v>
      </c>
      <c r="B259" s="3" t="s">
        <v>757</v>
      </c>
      <c r="C259" s="14">
        <v>0</v>
      </c>
      <c r="D259" s="14">
        <v>52210000</v>
      </c>
      <c r="E259" s="14">
        <v>0</v>
      </c>
      <c r="F259" s="17">
        <f t="shared" si="25"/>
        <v>0</v>
      </c>
      <c r="G259" s="17"/>
    </row>
    <row r="260" spans="1:7" s="10" customFormat="1" ht="62.4" x14ac:dyDescent="0.3">
      <c r="A260" s="2" t="s">
        <v>622</v>
      </c>
      <c r="B260" s="3" t="s">
        <v>620</v>
      </c>
      <c r="C260" s="14">
        <f>C261</f>
        <v>3999999.96</v>
      </c>
      <c r="D260" s="14">
        <f>D261</f>
        <v>119584700</v>
      </c>
      <c r="E260" s="14">
        <f>E261</f>
        <v>0</v>
      </c>
      <c r="F260" s="17">
        <f t="shared" si="25"/>
        <v>0</v>
      </c>
      <c r="G260" s="17">
        <f t="shared" si="19"/>
        <v>0</v>
      </c>
    </row>
    <row r="261" spans="1:7" s="10" customFormat="1" ht="78" x14ac:dyDescent="0.3">
      <c r="A261" s="2" t="s">
        <v>623</v>
      </c>
      <c r="B261" s="3" t="s">
        <v>621</v>
      </c>
      <c r="C261" s="14">
        <v>3999999.96</v>
      </c>
      <c r="D261" s="14">
        <v>119584700</v>
      </c>
      <c r="E261" s="14">
        <v>0</v>
      </c>
      <c r="F261" s="17">
        <f t="shared" si="25"/>
        <v>0</v>
      </c>
      <c r="G261" s="17">
        <f t="shared" ref="G261:G324" si="26">E261/C261*100</f>
        <v>0</v>
      </c>
    </row>
    <row r="262" spans="1:7" s="10" customFormat="1" ht="46.8" x14ac:dyDescent="0.3">
      <c r="A262" s="2" t="s">
        <v>932</v>
      </c>
      <c r="B262" s="3" t="s">
        <v>933</v>
      </c>
      <c r="C262" s="14">
        <f>C263</f>
        <v>59799047.969999999</v>
      </c>
      <c r="D262" s="14">
        <v>0</v>
      </c>
      <c r="E262" s="14">
        <v>0</v>
      </c>
      <c r="F262" s="17"/>
      <c r="G262" s="17">
        <f t="shared" si="26"/>
        <v>0</v>
      </c>
    </row>
    <row r="263" spans="1:7" s="10" customFormat="1" ht="46.8" x14ac:dyDescent="0.3">
      <c r="A263" s="2" t="s">
        <v>934</v>
      </c>
      <c r="B263" s="3" t="s">
        <v>935</v>
      </c>
      <c r="C263" s="14">
        <v>59799047.969999999</v>
      </c>
      <c r="D263" s="14">
        <v>0</v>
      </c>
      <c r="E263" s="14">
        <v>0</v>
      </c>
      <c r="F263" s="17"/>
      <c r="G263" s="17">
        <f t="shared" si="26"/>
        <v>0</v>
      </c>
    </row>
    <row r="264" spans="1:7" s="10" customFormat="1" ht="36.6" customHeight="1" x14ac:dyDescent="0.3">
      <c r="A264" s="2" t="s">
        <v>760</v>
      </c>
      <c r="B264" s="3" t="s">
        <v>758</v>
      </c>
      <c r="C264" s="14">
        <f>C265</f>
        <v>0</v>
      </c>
      <c r="D264" s="14">
        <f>D265</f>
        <v>20286900</v>
      </c>
      <c r="E264" s="14">
        <f>E265</f>
        <v>0</v>
      </c>
      <c r="F264" s="17">
        <f t="shared" si="25"/>
        <v>0</v>
      </c>
      <c r="G264" s="17"/>
    </row>
    <row r="265" spans="1:7" s="10" customFormat="1" ht="37.200000000000003" customHeight="1" x14ac:dyDescent="0.3">
      <c r="A265" s="2" t="s">
        <v>761</v>
      </c>
      <c r="B265" s="3" t="s">
        <v>759</v>
      </c>
      <c r="C265" s="14">
        <v>0</v>
      </c>
      <c r="D265" s="14">
        <v>20286900</v>
      </c>
      <c r="E265" s="14">
        <v>0</v>
      </c>
      <c r="F265" s="17">
        <f t="shared" si="25"/>
        <v>0</v>
      </c>
      <c r="G265" s="17"/>
    </row>
    <row r="266" spans="1:7" s="10" customFormat="1" ht="46.8" x14ac:dyDescent="0.3">
      <c r="A266" s="2" t="s">
        <v>423</v>
      </c>
      <c r="B266" s="3" t="s">
        <v>624</v>
      </c>
      <c r="C266" s="14">
        <f>C267</f>
        <v>7736900</v>
      </c>
      <c r="D266" s="14">
        <f>D267</f>
        <v>14564500</v>
      </c>
      <c r="E266" s="14">
        <f>E267</f>
        <v>14564500</v>
      </c>
      <c r="F266" s="17">
        <f t="shared" si="25"/>
        <v>100</v>
      </c>
      <c r="G266" s="17">
        <f t="shared" si="26"/>
        <v>188.2472308030348</v>
      </c>
    </row>
    <row r="267" spans="1:7" s="10" customFormat="1" ht="46.8" x14ac:dyDescent="0.3">
      <c r="A267" s="2" t="s">
        <v>315</v>
      </c>
      <c r="B267" s="3" t="s">
        <v>625</v>
      </c>
      <c r="C267" s="14">
        <v>7736900</v>
      </c>
      <c r="D267" s="14">
        <v>14564500</v>
      </c>
      <c r="E267" s="14">
        <v>14564500</v>
      </c>
      <c r="F267" s="17">
        <f t="shared" si="25"/>
        <v>100</v>
      </c>
      <c r="G267" s="17">
        <f t="shared" si="26"/>
        <v>188.2472308030348</v>
      </c>
    </row>
    <row r="268" spans="1:7" s="10" customFormat="1" ht="19.2" customHeight="1" x14ac:dyDescent="0.3">
      <c r="A268" s="2" t="s">
        <v>764</v>
      </c>
      <c r="B268" s="3" t="s">
        <v>762</v>
      </c>
      <c r="C268" s="14">
        <f>C269</f>
        <v>0</v>
      </c>
      <c r="D268" s="14">
        <f>D269</f>
        <v>200922500</v>
      </c>
      <c r="E268" s="14">
        <f>E269</f>
        <v>49999999.5</v>
      </c>
      <c r="F268" s="17">
        <f t="shared" si="25"/>
        <v>24.885216688026478</v>
      </c>
      <c r="G268" s="17"/>
    </row>
    <row r="269" spans="1:7" s="10" customFormat="1" ht="34.200000000000003" customHeight="1" x14ac:dyDescent="0.3">
      <c r="A269" s="2" t="s">
        <v>765</v>
      </c>
      <c r="B269" s="3" t="s">
        <v>763</v>
      </c>
      <c r="C269" s="14">
        <v>0</v>
      </c>
      <c r="D269" s="14">
        <v>200922500</v>
      </c>
      <c r="E269" s="14">
        <v>49999999.5</v>
      </c>
      <c r="F269" s="17">
        <f t="shared" si="25"/>
        <v>24.885216688026478</v>
      </c>
      <c r="G269" s="17"/>
    </row>
    <row r="270" spans="1:7" s="10" customFormat="1" x14ac:dyDescent="0.3">
      <c r="A270" s="2" t="s">
        <v>424</v>
      </c>
      <c r="B270" s="3" t="s">
        <v>425</v>
      </c>
      <c r="C270" s="14">
        <f>C271</f>
        <v>41159810.43</v>
      </c>
      <c r="D270" s="14">
        <f>D271</f>
        <v>45309100</v>
      </c>
      <c r="E270" s="14">
        <f>E271</f>
        <v>38405383.380000003</v>
      </c>
      <c r="F270" s="17">
        <f t="shared" si="25"/>
        <v>84.763068301952586</v>
      </c>
      <c r="G270" s="17">
        <f t="shared" si="26"/>
        <v>93.307969543046326</v>
      </c>
    </row>
    <row r="271" spans="1:7" s="10" customFormat="1" ht="31.2" x14ac:dyDescent="0.3">
      <c r="A271" s="2" t="s">
        <v>316</v>
      </c>
      <c r="B271" s="3" t="s">
        <v>177</v>
      </c>
      <c r="C271" s="14">
        <v>41159810.43</v>
      </c>
      <c r="D271" s="14">
        <v>45309100</v>
      </c>
      <c r="E271" s="14">
        <v>38405383.380000003</v>
      </c>
      <c r="F271" s="17">
        <f t="shared" si="25"/>
        <v>84.763068301952586</v>
      </c>
      <c r="G271" s="17">
        <f t="shared" si="26"/>
        <v>93.307969543046326</v>
      </c>
    </row>
    <row r="272" spans="1:7" s="10" customFormat="1" ht="31.2" x14ac:dyDescent="0.3">
      <c r="A272" s="2" t="s">
        <v>426</v>
      </c>
      <c r="B272" s="3" t="s">
        <v>427</v>
      </c>
      <c r="C272" s="14">
        <f>C273</f>
        <v>13070956.279999999</v>
      </c>
      <c r="D272" s="14">
        <f>D273</f>
        <v>13530600</v>
      </c>
      <c r="E272" s="14">
        <f>E273</f>
        <v>8782007.0600000005</v>
      </c>
      <c r="F272" s="17">
        <f t="shared" si="25"/>
        <v>64.90478663178277</v>
      </c>
      <c r="G272" s="17">
        <f t="shared" si="26"/>
        <v>67.187181043803477</v>
      </c>
    </row>
    <row r="273" spans="1:7" s="10" customFormat="1" ht="46.8" x14ac:dyDescent="0.3">
      <c r="A273" s="2" t="s">
        <v>317</v>
      </c>
      <c r="B273" s="3" t="s">
        <v>9</v>
      </c>
      <c r="C273" s="14">
        <v>13070956.279999999</v>
      </c>
      <c r="D273" s="14">
        <v>13530600</v>
      </c>
      <c r="E273" s="14">
        <v>8782007.0600000005</v>
      </c>
      <c r="F273" s="17">
        <f t="shared" si="25"/>
        <v>64.90478663178277</v>
      </c>
      <c r="G273" s="17">
        <f t="shared" si="26"/>
        <v>67.187181043803477</v>
      </c>
    </row>
    <row r="274" spans="1:7" s="10" customFormat="1" ht="36.6" customHeight="1" x14ac:dyDescent="0.3">
      <c r="A274" s="2" t="s">
        <v>626</v>
      </c>
      <c r="B274" s="3" t="s">
        <v>766</v>
      </c>
      <c r="C274" s="14">
        <f>C275</f>
        <v>0</v>
      </c>
      <c r="D274" s="14">
        <f>D275</f>
        <v>105311200</v>
      </c>
      <c r="E274" s="14">
        <f>E275</f>
        <v>0</v>
      </c>
      <c r="F274" s="17">
        <f t="shared" si="25"/>
        <v>0</v>
      </c>
      <c r="G274" s="17"/>
    </row>
    <row r="275" spans="1:7" s="10" customFormat="1" ht="53.4" customHeight="1" x14ac:dyDescent="0.3">
      <c r="A275" s="2" t="s">
        <v>627</v>
      </c>
      <c r="B275" s="3" t="s">
        <v>767</v>
      </c>
      <c r="C275" s="14">
        <v>0</v>
      </c>
      <c r="D275" s="14">
        <v>105311200</v>
      </c>
      <c r="E275" s="14">
        <v>0</v>
      </c>
      <c r="F275" s="17">
        <f t="shared" si="25"/>
        <v>0</v>
      </c>
      <c r="G275" s="17"/>
    </row>
    <row r="276" spans="1:7" s="10" customFormat="1" x14ac:dyDescent="0.3">
      <c r="A276" s="2" t="s">
        <v>628</v>
      </c>
      <c r="B276" s="3" t="s">
        <v>630</v>
      </c>
      <c r="C276" s="14">
        <f>C277</f>
        <v>0</v>
      </c>
      <c r="D276" s="14">
        <f>D277</f>
        <v>11581700</v>
      </c>
      <c r="E276" s="14">
        <f>E277</f>
        <v>0</v>
      </c>
      <c r="F276" s="17">
        <f t="shared" si="25"/>
        <v>0</v>
      </c>
      <c r="G276" s="17"/>
    </row>
    <row r="277" spans="1:7" s="10" customFormat="1" ht="31.2" x14ac:dyDescent="0.3">
      <c r="A277" s="2" t="s">
        <v>629</v>
      </c>
      <c r="B277" s="3" t="s">
        <v>631</v>
      </c>
      <c r="C277" s="14">
        <v>0</v>
      </c>
      <c r="D277" s="14">
        <v>11581700</v>
      </c>
      <c r="E277" s="14">
        <v>0</v>
      </c>
      <c r="F277" s="17">
        <f t="shared" si="25"/>
        <v>0</v>
      </c>
      <c r="G277" s="17"/>
    </row>
    <row r="278" spans="1:7" s="10" customFormat="1" ht="31.2" x14ac:dyDescent="0.3">
      <c r="A278" s="2" t="s">
        <v>318</v>
      </c>
      <c r="B278" s="3" t="s">
        <v>428</v>
      </c>
      <c r="C278" s="14">
        <f>C279</f>
        <v>0</v>
      </c>
      <c r="D278" s="14">
        <f>D279</f>
        <v>27208200</v>
      </c>
      <c r="E278" s="14">
        <f>E279</f>
        <v>2402729.84</v>
      </c>
      <c r="F278" s="17">
        <f t="shared" si="25"/>
        <v>8.8309033306135643</v>
      </c>
      <c r="G278" s="17"/>
    </row>
    <row r="279" spans="1:7" s="10" customFormat="1" ht="31.2" x14ac:dyDescent="0.3">
      <c r="A279" s="2" t="s">
        <v>318</v>
      </c>
      <c r="B279" s="3" t="s">
        <v>10</v>
      </c>
      <c r="C279" s="14">
        <v>0</v>
      </c>
      <c r="D279" s="14">
        <v>27208200</v>
      </c>
      <c r="E279" s="14">
        <v>2402729.84</v>
      </c>
      <c r="F279" s="17">
        <f t="shared" si="25"/>
        <v>8.8309033306135643</v>
      </c>
      <c r="G279" s="17"/>
    </row>
    <row r="280" spans="1:7" s="10" customFormat="1" ht="31.2" x14ac:dyDescent="0.3">
      <c r="A280" s="2" t="s">
        <v>429</v>
      </c>
      <c r="B280" s="3" t="s">
        <v>430</v>
      </c>
      <c r="C280" s="14">
        <f>C281</f>
        <v>17880876.18</v>
      </c>
      <c r="D280" s="14">
        <f>D281</f>
        <v>29069600</v>
      </c>
      <c r="E280" s="14">
        <f>E281</f>
        <v>28169689.16</v>
      </c>
      <c r="F280" s="17">
        <f t="shared" si="25"/>
        <v>96.904288879103945</v>
      </c>
      <c r="G280" s="17">
        <f t="shared" si="26"/>
        <v>157.54087706008599</v>
      </c>
    </row>
    <row r="281" spans="1:7" s="10" customFormat="1" ht="46.8" x14ac:dyDescent="0.3">
      <c r="A281" s="2" t="s">
        <v>319</v>
      </c>
      <c r="B281" s="3" t="s">
        <v>11</v>
      </c>
      <c r="C281" s="14">
        <v>17880876.18</v>
      </c>
      <c r="D281" s="14">
        <v>29069600</v>
      </c>
      <c r="E281" s="14">
        <v>28169689.16</v>
      </c>
      <c r="F281" s="17">
        <f t="shared" si="25"/>
        <v>96.904288879103945</v>
      </c>
      <c r="G281" s="17">
        <f t="shared" si="26"/>
        <v>157.54087706008599</v>
      </c>
    </row>
    <row r="282" spans="1:7" s="10" customFormat="1" ht="46.8" x14ac:dyDescent="0.3">
      <c r="A282" s="2" t="s">
        <v>431</v>
      </c>
      <c r="B282" s="3" t="s">
        <v>432</v>
      </c>
      <c r="C282" s="14">
        <f>C283</f>
        <v>14065061.560000001</v>
      </c>
      <c r="D282" s="14">
        <f>D283</f>
        <v>121455400</v>
      </c>
      <c r="E282" s="14">
        <f>E283</f>
        <v>53364482.670000002</v>
      </c>
      <c r="F282" s="17">
        <f t="shared" si="25"/>
        <v>43.937513416447523</v>
      </c>
      <c r="G282" s="17">
        <f t="shared" si="26"/>
        <v>379.41165378020571</v>
      </c>
    </row>
    <row r="283" spans="1:7" s="10" customFormat="1" ht="62.4" x14ac:dyDescent="0.3">
      <c r="A283" s="2" t="s">
        <v>320</v>
      </c>
      <c r="B283" s="3" t="s">
        <v>12</v>
      </c>
      <c r="C283" s="14">
        <v>14065061.560000001</v>
      </c>
      <c r="D283" s="14">
        <v>121455400</v>
      </c>
      <c r="E283" s="14">
        <v>53364482.670000002</v>
      </c>
      <c r="F283" s="17">
        <f t="shared" si="25"/>
        <v>43.937513416447523</v>
      </c>
      <c r="G283" s="17">
        <f t="shared" si="26"/>
        <v>379.41165378020571</v>
      </c>
    </row>
    <row r="284" spans="1:7" s="10" customFormat="1" ht="31.2" x14ac:dyDescent="0.3">
      <c r="A284" s="2" t="s">
        <v>433</v>
      </c>
      <c r="B284" s="3" t="s">
        <v>434</v>
      </c>
      <c r="C284" s="14">
        <f>C285</f>
        <v>604655.68999999994</v>
      </c>
      <c r="D284" s="14">
        <f>D285</f>
        <v>355840900</v>
      </c>
      <c r="E284" s="14">
        <f>E285</f>
        <v>141661438.13999999</v>
      </c>
      <c r="F284" s="17">
        <f t="shared" si="25"/>
        <v>39.810330442621968</v>
      </c>
      <c r="G284" s="17">
        <f t="shared" si="26"/>
        <v>23428.447045623601</v>
      </c>
    </row>
    <row r="285" spans="1:7" s="10" customFormat="1" ht="31.2" x14ac:dyDescent="0.3">
      <c r="A285" s="2" t="s">
        <v>321</v>
      </c>
      <c r="B285" s="3" t="s">
        <v>13</v>
      </c>
      <c r="C285" s="14">
        <v>604655.68999999994</v>
      </c>
      <c r="D285" s="14">
        <v>355840900</v>
      </c>
      <c r="E285" s="14">
        <v>141661438.13999999</v>
      </c>
      <c r="F285" s="17">
        <f t="shared" si="25"/>
        <v>39.810330442621968</v>
      </c>
      <c r="G285" s="17">
        <f t="shared" si="26"/>
        <v>23428.447045623601</v>
      </c>
    </row>
    <row r="286" spans="1:7" s="10" customFormat="1" ht="93.6" x14ac:dyDescent="0.3">
      <c r="A286" s="2" t="s">
        <v>632</v>
      </c>
      <c r="B286" s="3" t="s">
        <v>634</v>
      </c>
      <c r="C286" s="14">
        <f>C287</f>
        <v>0</v>
      </c>
      <c r="D286" s="14">
        <f>D287</f>
        <v>610800</v>
      </c>
      <c r="E286" s="14">
        <f>E287</f>
        <v>0</v>
      </c>
      <c r="F286" s="17">
        <f t="shared" si="25"/>
        <v>0</v>
      </c>
      <c r="G286" s="17"/>
    </row>
    <row r="287" spans="1:7" s="10" customFormat="1" ht="98.4" customHeight="1" x14ac:dyDescent="0.3">
      <c r="A287" s="2" t="s">
        <v>633</v>
      </c>
      <c r="B287" s="3" t="s">
        <v>635</v>
      </c>
      <c r="C287" s="14">
        <v>0</v>
      </c>
      <c r="D287" s="14">
        <v>610800</v>
      </c>
      <c r="E287" s="14">
        <v>0</v>
      </c>
      <c r="F287" s="17">
        <f t="shared" si="25"/>
        <v>0</v>
      </c>
      <c r="G287" s="17"/>
    </row>
    <row r="288" spans="1:7" s="10" customFormat="1" ht="46.8" x14ac:dyDescent="0.3">
      <c r="A288" s="2" t="s">
        <v>636</v>
      </c>
      <c r="B288" s="3" t="s">
        <v>638</v>
      </c>
      <c r="C288" s="14">
        <f>C289</f>
        <v>9200000</v>
      </c>
      <c r="D288" s="14">
        <f>D289</f>
        <v>9004200</v>
      </c>
      <c r="E288" s="14">
        <f>E289</f>
        <v>0</v>
      </c>
      <c r="F288" s="17">
        <f t="shared" si="25"/>
        <v>0</v>
      </c>
      <c r="G288" s="17">
        <f t="shared" si="26"/>
        <v>0</v>
      </c>
    </row>
    <row r="289" spans="1:7" s="10" customFormat="1" ht="62.4" x14ac:dyDescent="0.3">
      <c r="A289" s="2" t="s">
        <v>637</v>
      </c>
      <c r="B289" s="3" t="s">
        <v>639</v>
      </c>
      <c r="C289" s="14">
        <v>9200000</v>
      </c>
      <c r="D289" s="14">
        <v>9004200</v>
      </c>
      <c r="E289" s="14">
        <v>0</v>
      </c>
      <c r="F289" s="17">
        <f t="shared" si="25"/>
        <v>0</v>
      </c>
      <c r="G289" s="17">
        <f t="shared" si="26"/>
        <v>0</v>
      </c>
    </row>
    <row r="290" spans="1:7" s="10" customFormat="1" ht="62.4" x14ac:dyDescent="0.3">
      <c r="A290" s="2" t="s">
        <v>640</v>
      </c>
      <c r="B290" s="3" t="s">
        <v>642</v>
      </c>
      <c r="C290" s="14">
        <f>C291</f>
        <v>0</v>
      </c>
      <c r="D290" s="14">
        <f>D291</f>
        <v>6440000</v>
      </c>
      <c r="E290" s="14">
        <f>E291</f>
        <v>0</v>
      </c>
      <c r="F290" s="17">
        <f t="shared" si="25"/>
        <v>0</v>
      </c>
      <c r="G290" s="17"/>
    </row>
    <row r="291" spans="1:7" s="10" customFormat="1" ht="62.4" x14ac:dyDescent="0.3">
      <c r="A291" s="2" t="s">
        <v>641</v>
      </c>
      <c r="B291" s="3" t="s">
        <v>643</v>
      </c>
      <c r="C291" s="14">
        <v>0</v>
      </c>
      <c r="D291" s="14">
        <v>6440000</v>
      </c>
      <c r="E291" s="14">
        <v>0</v>
      </c>
      <c r="F291" s="17">
        <f t="shared" si="25"/>
        <v>0</v>
      </c>
      <c r="G291" s="17"/>
    </row>
    <row r="292" spans="1:7" s="10" customFormat="1" ht="36" customHeight="1" x14ac:dyDescent="0.3">
      <c r="A292" s="2" t="s">
        <v>768</v>
      </c>
      <c r="B292" s="3" t="s">
        <v>769</v>
      </c>
      <c r="C292" s="14">
        <v>0</v>
      </c>
      <c r="D292" s="14">
        <v>94941100</v>
      </c>
      <c r="E292" s="14">
        <v>0</v>
      </c>
      <c r="F292" s="17">
        <f t="shared" si="25"/>
        <v>0</v>
      </c>
      <c r="G292" s="17"/>
    </row>
    <row r="293" spans="1:7" s="10" customFormat="1" ht="62.4" x14ac:dyDescent="0.3">
      <c r="A293" s="2" t="s">
        <v>644</v>
      </c>
      <c r="B293" s="3" t="s">
        <v>645</v>
      </c>
      <c r="C293" s="14">
        <v>0</v>
      </c>
      <c r="D293" s="14">
        <v>9468400</v>
      </c>
      <c r="E293" s="14">
        <v>0</v>
      </c>
      <c r="F293" s="17">
        <f t="shared" si="25"/>
        <v>0</v>
      </c>
      <c r="G293" s="17"/>
    </row>
    <row r="294" spans="1:7" s="10" customFormat="1" ht="20.399999999999999" customHeight="1" x14ac:dyDescent="0.3">
      <c r="A294" s="2" t="s">
        <v>770</v>
      </c>
      <c r="B294" s="3" t="s">
        <v>772</v>
      </c>
      <c r="C294" s="14">
        <f>C295</f>
        <v>0</v>
      </c>
      <c r="D294" s="14">
        <f>D295</f>
        <v>19800000</v>
      </c>
      <c r="E294" s="14">
        <f>E295</f>
        <v>426690</v>
      </c>
      <c r="F294" s="17">
        <f t="shared" si="25"/>
        <v>2.1549999999999998</v>
      </c>
      <c r="G294" s="17"/>
    </row>
    <row r="295" spans="1:7" s="10" customFormat="1" ht="37.799999999999997" customHeight="1" x14ac:dyDescent="0.3">
      <c r="A295" s="2" t="s">
        <v>771</v>
      </c>
      <c r="B295" s="3" t="s">
        <v>773</v>
      </c>
      <c r="C295" s="14">
        <v>0</v>
      </c>
      <c r="D295" s="14">
        <v>19800000</v>
      </c>
      <c r="E295" s="14">
        <v>426690</v>
      </c>
      <c r="F295" s="17">
        <f t="shared" si="25"/>
        <v>2.1549999999999998</v>
      </c>
      <c r="G295" s="17"/>
    </row>
    <row r="296" spans="1:7" s="10" customFormat="1" ht="46.8" x14ac:dyDescent="0.3">
      <c r="A296" s="2" t="s">
        <v>936</v>
      </c>
      <c r="B296" s="3" t="s">
        <v>937</v>
      </c>
      <c r="C296" s="14">
        <f>C297</f>
        <v>3575900</v>
      </c>
      <c r="D296" s="14">
        <v>0</v>
      </c>
      <c r="E296" s="14">
        <v>0</v>
      </c>
      <c r="F296" s="17"/>
      <c r="G296" s="17">
        <f t="shared" si="26"/>
        <v>0</v>
      </c>
    </row>
    <row r="297" spans="1:7" s="10" customFormat="1" ht="46.8" x14ac:dyDescent="0.3">
      <c r="A297" s="2" t="s">
        <v>938</v>
      </c>
      <c r="B297" s="3" t="s">
        <v>939</v>
      </c>
      <c r="C297" s="14">
        <v>3575900</v>
      </c>
      <c r="D297" s="14">
        <v>0</v>
      </c>
      <c r="E297" s="14">
        <v>0</v>
      </c>
      <c r="F297" s="17"/>
      <c r="G297" s="17">
        <f t="shared" si="26"/>
        <v>0</v>
      </c>
    </row>
    <row r="298" spans="1:7" s="10" customFormat="1" ht="46.8" x14ac:dyDescent="0.3">
      <c r="A298" s="2" t="s">
        <v>648</v>
      </c>
      <c r="B298" s="3" t="s">
        <v>646</v>
      </c>
      <c r="C298" s="14">
        <f>C299</f>
        <v>3054820.56</v>
      </c>
      <c r="D298" s="14">
        <f>D299</f>
        <v>2992700</v>
      </c>
      <c r="E298" s="14">
        <f>E299</f>
        <v>484851.08</v>
      </c>
      <c r="F298" s="17">
        <f t="shared" si="25"/>
        <v>16.201125405152538</v>
      </c>
      <c r="G298" s="17">
        <f t="shared" si="26"/>
        <v>15.871671362588971</v>
      </c>
    </row>
    <row r="299" spans="1:7" s="10" customFormat="1" ht="62.4" x14ac:dyDescent="0.3">
      <c r="A299" s="2" t="s">
        <v>649</v>
      </c>
      <c r="B299" s="3" t="s">
        <v>647</v>
      </c>
      <c r="C299" s="14">
        <v>3054820.56</v>
      </c>
      <c r="D299" s="14">
        <v>2992700</v>
      </c>
      <c r="E299" s="14">
        <v>484851.08</v>
      </c>
      <c r="F299" s="17">
        <f t="shared" si="25"/>
        <v>16.201125405152538</v>
      </c>
      <c r="G299" s="17">
        <f t="shared" si="26"/>
        <v>15.871671362588971</v>
      </c>
    </row>
    <row r="300" spans="1:7" s="10" customFormat="1" ht="31.2" x14ac:dyDescent="0.3">
      <c r="A300" s="2" t="s">
        <v>651</v>
      </c>
      <c r="B300" s="3" t="s">
        <v>650</v>
      </c>
      <c r="C300" s="14">
        <f>C301</f>
        <v>189179302.18000001</v>
      </c>
      <c r="D300" s="14">
        <f>D301</f>
        <v>2187092600</v>
      </c>
      <c r="E300" s="14">
        <f>E301</f>
        <v>1369309284.22</v>
      </c>
      <c r="F300" s="17">
        <f t="shared" si="25"/>
        <v>62.608656086166633</v>
      </c>
      <c r="G300" s="17">
        <f t="shared" si="26"/>
        <v>723.81559105082852</v>
      </c>
    </row>
    <row r="301" spans="1:7" s="10" customFormat="1" ht="31.2" x14ac:dyDescent="0.3">
      <c r="A301" s="2" t="s">
        <v>652</v>
      </c>
      <c r="B301" s="3" t="s">
        <v>774</v>
      </c>
      <c r="C301" s="14">
        <v>189179302.18000001</v>
      </c>
      <c r="D301" s="14">
        <v>2187092600</v>
      </c>
      <c r="E301" s="14">
        <v>1369309284.22</v>
      </c>
      <c r="F301" s="17">
        <f t="shared" si="25"/>
        <v>62.608656086166633</v>
      </c>
      <c r="G301" s="17">
        <f t="shared" si="26"/>
        <v>723.81559105082852</v>
      </c>
    </row>
    <row r="302" spans="1:7" s="10" customFormat="1" ht="46.8" x14ac:dyDescent="0.3">
      <c r="A302" s="2" t="s">
        <v>714</v>
      </c>
      <c r="B302" s="3" t="s">
        <v>712</v>
      </c>
      <c r="C302" s="14">
        <f>C303</f>
        <v>0</v>
      </c>
      <c r="D302" s="14">
        <f>D303</f>
        <v>487621200</v>
      </c>
      <c r="E302" s="14">
        <f>E303</f>
        <v>218869608.41</v>
      </c>
      <c r="F302" s="17">
        <f t="shared" si="25"/>
        <v>44.885170786257852</v>
      </c>
      <c r="G302" s="17"/>
    </row>
    <row r="303" spans="1:7" s="10" customFormat="1" ht="46.8" x14ac:dyDescent="0.3">
      <c r="A303" s="2" t="s">
        <v>715</v>
      </c>
      <c r="B303" s="3" t="s">
        <v>713</v>
      </c>
      <c r="C303" s="14">
        <v>0</v>
      </c>
      <c r="D303" s="14">
        <v>487621200</v>
      </c>
      <c r="E303" s="14">
        <v>218869608.41</v>
      </c>
      <c r="F303" s="17">
        <f t="shared" si="25"/>
        <v>44.885170786257852</v>
      </c>
      <c r="G303" s="17"/>
    </row>
    <row r="304" spans="1:7" s="10" customFormat="1" ht="49.8" customHeight="1" x14ac:dyDescent="0.3">
      <c r="A304" s="2" t="s">
        <v>777</v>
      </c>
      <c r="B304" s="3" t="s">
        <v>775</v>
      </c>
      <c r="C304" s="14">
        <f>C305</f>
        <v>0</v>
      </c>
      <c r="D304" s="14">
        <f>D305</f>
        <v>835011000</v>
      </c>
      <c r="E304" s="14">
        <f>E305</f>
        <v>280984657.98000002</v>
      </c>
      <c r="F304" s="17">
        <f t="shared" si="25"/>
        <v>33.65041394424744</v>
      </c>
      <c r="G304" s="17"/>
    </row>
    <row r="305" spans="1:7" s="10" customFormat="1" ht="55.2" customHeight="1" x14ac:dyDescent="0.3">
      <c r="A305" s="2" t="s">
        <v>778</v>
      </c>
      <c r="B305" s="3" t="s">
        <v>776</v>
      </c>
      <c r="C305" s="14">
        <v>0</v>
      </c>
      <c r="D305" s="14">
        <v>835011000</v>
      </c>
      <c r="E305" s="14">
        <v>280984657.98000002</v>
      </c>
      <c r="F305" s="17">
        <f t="shared" si="25"/>
        <v>33.65041394424744</v>
      </c>
      <c r="G305" s="17"/>
    </row>
    <row r="306" spans="1:7" s="10" customFormat="1" ht="62.4" x14ac:dyDescent="0.3">
      <c r="A306" s="2" t="s">
        <v>322</v>
      </c>
      <c r="B306" s="3" t="s">
        <v>14</v>
      </c>
      <c r="C306" s="14">
        <v>7605323.1600000001</v>
      </c>
      <c r="D306" s="14">
        <v>20920400</v>
      </c>
      <c r="E306" s="14">
        <v>16170015.66</v>
      </c>
      <c r="F306" s="17">
        <f t="shared" si="25"/>
        <v>77.293052044893983</v>
      </c>
      <c r="G306" s="17">
        <f t="shared" si="26"/>
        <v>212.61444543271716</v>
      </c>
    </row>
    <row r="307" spans="1:7" s="10" customFormat="1" ht="54" customHeight="1" x14ac:dyDescent="0.3">
      <c r="A307" s="2" t="s">
        <v>781</v>
      </c>
      <c r="B307" s="3" t="s">
        <v>779</v>
      </c>
      <c r="C307" s="14">
        <f>C308</f>
        <v>0</v>
      </c>
      <c r="D307" s="14">
        <f>D308</f>
        <v>227746600</v>
      </c>
      <c r="E307" s="14">
        <f>E308</f>
        <v>73452323.109999999</v>
      </c>
      <c r="F307" s="17">
        <f t="shared" si="25"/>
        <v>32.251775925524242</v>
      </c>
      <c r="G307" s="17"/>
    </row>
    <row r="308" spans="1:7" s="10" customFormat="1" ht="51" customHeight="1" x14ac:dyDescent="0.3">
      <c r="A308" s="2" t="s">
        <v>782</v>
      </c>
      <c r="B308" s="3" t="s">
        <v>780</v>
      </c>
      <c r="C308" s="14">
        <v>0</v>
      </c>
      <c r="D308" s="14">
        <v>227746600</v>
      </c>
      <c r="E308" s="14">
        <v>73452323.109999999</v>
      </c>
      <c r="F308" s="17">
        <f t="shared" si="25"/>
        <v>32.251775925524242</v>
      </c>
      <c r="G308" s="17"/>
    </row>
    <row r="309" spans="1:7" s="10" customFormat="1" ht="62.4" x14ac:dyDescent="0.3">
      <c r="A309" s="2" t="s">
        <v>653</v>
      </c>
      <c r="B309" s="3" t="s">
        <v>655</v>
      </c>
      <c r="C309" s="14">
        <f>C310</f>
        <v>336599.78</v>
      </c>
      <c r="D309" s="14">
        <f>D310</f>
        <v>7484800</v>
      </c>
      <c r="E309" s="14">
        <f>E310</f>
        <v>317935.53000000003</v>
      </c>
      <c r="F309" s="17">
        <f t="shared" si="25"/>
        <v>4.2477491716545535</v>
      </c>
      <c r="G309" s="17">
        <f t="shared" si="26"/>
        <v>94.455061735334468</v>
      </c>
    </row>
    <row r="310" spans="1:7" s="10" customFormat="1" ht="62.4" x14ac:dyDescent="0.3">
      <c r="A310" s="2" t="s">
        <v>654</v>
      </c>
      <c r="B310" s="3" t="s">
        <v>656</v>
      </c>
      <c r="C310" s="14">
        <v>336599.78</v>
      </c>
      <c r="D310" s="14">
        <v>7484800</v>
      </c>
      <c r="E310" s="14">
        <v>317935.53000000003</v>
      </c>
      <c r="F310" s="17">
        <f t="shared" si="25"/>
        <v>4.2477491716545535</v>
      </c>
      <c r="G310" s="17">
        <f t="shared" si="26"/>
        <v>94.455061735334468</v>
      </c>
    </row>
    <row r="311" spans="1:7" s="10" customFormat="1" ht="62.4" x14ac:dyDescent="0.3">
      <c r="A311" s="2" t="s">
        <v>940</v>
      </c>
      <c r="B311" s="3" t="s">
        <v>941</v>
      </c>
      <c r="C311" s="14">
        <f>C312</f>
        <v>2480778.94</v>
      </c>
      <c r="D311" s="14">
        <v>0</v>
      </c>
      <c r="E311" s="14">
        <v>0</v>
      </c>
      <c r="F311" s="17"/>
      <c r="G311" s="17">
        <f t="shared" si="26"/>
        <v>0</v>
      </c>
    </row>
    <row r="312" spans="1:7" s="10" customFormat="1" ht="62.4" x14ac:dyDescent="0.3">
      <c r="A312" s="2" t="s">
        <v>942</v>
      </c>
      <c r="B312" s="3" t="s">
        <v>943</v>
      </c>
      <c r="C312" s="14">
        <v>2480778.94</v>
      </c>
      <c r="D312" s="14">
        <v>0</v>
      </c>
      <c r="E312" s="14">
        <v>0</v>
      </c>
      <c r="F312" s="17"/>
      <c r="G312" s="17">
        <f t="shared" si="26"/>
        <v>0</v>
      </c>
    </row>
    <row r="313" spans="1:7" s="10" customFormat="1" ht="46.8" x14ac:dyDescent="0.3">
      <c r="A313" s="2" t="s">
        <v>323</v>
      </c>
      <c r="B313" s="3" t="s">
        <v>15</v>
      </c>
      <c r="C313" s="14">
        <v>1105774.3</v>
      </c>
      <c r="D313" s="14">
        <v>1685900</v>
      </c>
      <c r="E313" s="14">
        <v>1067450.6499999999</v>
      </c>
      <c r="F313" s="17">
        <f t="shared" si="25"/>
        <v>63.31636811198765</v>
      </c>
      <c r="G313" s="17">
        <f t="shared" si="26"/>
        <v>96.534224931796658</v>
      </c>
    </row>
    <row r="314" spans="1:7" s="10" customFormat="1" ht="38.4" customHeight="1" x14ac:dyDescent="0.3">
      <c r="A314" s="2" t="s">
        <v>435</v>
      </c>
      <c r="B314" s="3" t="s">
        <v>436</v>
      </c>
      <c r="C314" s="14">
        <f>C315</f>
        <v>7745455.0199999996</v>
      </c>
      <c r="D314" s="14">
        <f>D315</f>
        <v>24122900</v>
      </c>
      <c r="E314" s="14">
        <f>E315</f>
        <v>3076400.59</v>
      </c>
      <c r="F314" s="17">
        <f t="shared" si="25"/>
        <v>12.753029652322068</v>
      </c>
      <c r="G314" s="17">
        <f t="shared" si="26"/>
        <v>39.718784526619075</v>
      </c>
    </row>
    <row r="315" spans="1:7" ht="46.8" x14ac:dyDescent="0.3">
      <c r="A315" s="2" t="s">
        <v>324</v>
      </c>
      <c r="B315" s="3" t="s">
        <v>16</v>
      </c>
      <c r="C315" s="14">
        <v>7745455.0199999996</v>
      </c>
      <c r="D315" s="14">
        <v>24122900</v>
      </c>
      <c r="E315" s="14">
        <v>3076400.59</v>
      </c>
      <c r="F315" s="17">
        <f t="shared" si="25"/>
        <v>12.753029652322068</v>
      </c>
      <c r="G315" s="17">
        <f t="shared" si="26"/>
        <v>39.718784526619075</v>
      </c>
    </row>
    <row r="316" spans="1:7" ht="31.2" x14ac:dyDescent="0.3">
      <c r="A316" s="2" t="s">
        <v>657</v>
      </c>
      <c r="B316" s="3" t="s">
        <v>659</v>
      </c>
      <c r="C316" s="14">
        <f>C317</f>
        <v>232593.77</v>
      </c>
      <c r="D316" s="14">
        <f>D317</f>
        <v>36742400</v>
      </c>
      <c r="E316" s="14">
        <f>E317</f>
        <v>0</v>
      </c>
      <c r="F316" s="17">
        <f t="shared" si="25"/>
        <v>0</v>
      </c>
      <c r="G316" s="17">
        <f t="shared" si="26"/>
        <v>0</v>
      </c>
    </row>
    <row r="317" spans="1:7" ht="31.2" x14ac:dyDescent="0.3">
      <c r="A317" s="2" t="s">
        <v>658</v>
      </c>
      <c r="B317" s="3" t="s">
        <v>660</v>
      </c>
      <c r="C317" s="14">
        <v>232593.77</v>
      </c>
      <c r="D317" s="14">
        <v>36742400</v>
      </c>
      <c r="E317" s="14">
        <v>0</v>
      </c>
      <c r="F317" s="17">
        <f t="shared" si="25"/>
        <v>0</v>
      </c>
      <c r="G317" s="17">
        <f t="shared" si="26"/>
        <v>0</v>
      </c>
    </row>
    <row r="318" spans="1:7" ht="54.6" customHeight="1" x14ac:dyDescent="0.3">
      <c r="A318" s="2" t="s">
        <v>785</v>
      </c>
      <c r="B318" s="3" t="s">
        <v>783</v>
      </c>
      <c r="C318" s="14">
        <f>C319</f>
        <v>0</v>
      </c>
      <c r="D318" s="14">
        <f>D319</f>
        <v>10914700</v>
      </c>
      <c r="E318" s="14">
        <f>E319</f>
        <v>0</v>
      </c>
      <c r="F318" s="17">
        <f t="shared" si="25"/>
        <v>0</v>
      </c>
      <c r="G318" s="17"/>
    </row>
    <row r="319" spans="1:7" ht="68.400000000000006" customHeight="1" x14ac:dyDescent="0.3">
      <c r="A319" s="2" t="s">
        <v>786</v>
      </c>
      <c r="B319" s="3" t="s">
        <v>784</v>
      </c>
      <c r="C319" s="14">
        <v>0</v>
      </c>
      <c r="D319" s="14">
        <v>10914700</v>
      </c>
      <c r="E319" s="14">
        <v>0</v>
      </c>
      <c r="F319" s="17">
        <f t="shared" si="25"/>
        <v>0</v>
      </c>
      <c r="G319" s="17"/>
    </row>
    <row r="320" spans="1:7" ht="46.8" x14ac:dyDescent="0.3">
      <c r="A320" s="2" t="s">
        <v>944</v>
      </c>
      <c r="B320" s="3" t="s">
        <v>945</v>
      </c>
      <c r="C320" s="14">
        <f>C321</f>
        <v>4959916.29</v>
      </c>
      <c r="D320" s="14">
        <v>0</v>
      </c>
      <c r="E320" s="14">
        <v>0</v>
      </c>
      <c r="F320" s="17"/>
      <c r="G320" s="17">
        <f t="shared" si="26"/>
        <v>0</v>
      </c>
    </row>
    <row r="321" spans="1:7" ht="46.8" x14ac:dyDescent="0.3">
      <c r="A321" s="2" t="s">
        <v>946</v>
      </c>
      <c r="B321" s="3" t="s">
        <v>947</v>
      </c>
      <c r="C321" s="14">
        <v>4959916.29</v>
      </c>
      <c r="D321" s="14">
        <v>0</v>
      </c>
      <c r="E321" s="14">
        <v>0</v>
      </c>
      <c r="F321" s="17"/>
      <c r="G321" s="17">
        <f t="shared" si="26"/>
        <v>0</v>
      </c>
    </row>
    <row r="322" spans="1:7" ht="31.2" x14ac:dyDescent="0.3">
      <c r="A322" s="2" t="s">
        <v>948</v>
      </c>
      <c r="B322" s="3" t="s">
        <v>949</v>
      </c>
      <c r="C322" s="14">
        <f>C323</f>
        <v>4051400</v>
      </c>
      <c r="D322" s="14">
        <v>0</v>
      </c>
      <c r="E322" s="14">
        <v>0</v>
      </c>
      <c r="F322" s="17"/>
      <c r="G322" s="17">
        <f t="shared" si="26"/>
        <v>0</v>
      </c>
    </row>
    <row r="323" spans="1:7" ht="46.8" x14ac:dyDescent="0.3">
      <c r="A323" s="2" t="s">
        <v>950</v>
      </c>
      <c r="B323" s="3" t="s">
        <v>951</v>
      </c>
      <c r="C323" s="14">
        <v>4051400</v>
      </c>
      <c r="D323" s="14">
        <v>0</v>
      </c>
      <c r="E323" s="14">
        <v>0</v>
      </c>
      <c r="F323" s="17"/>
      <c r="G323" s="17">
        <f t="shared" si="26"/>
        <v>0</v>
      </c>
    </row>
    <row r="324" spans="1:7" ht="31.2" x14ac:dyDescent="0.3">
      <c r="A324" s="2" t="s">
        <v>437</v>
      </c>
      <c r="B324" s="3" t="s">
        <v>438</v>
      </c>
      <c r="C324" s="14">
        <f>C325</f>
        <v>34322722.130000003</v>
      </c>
      <c r="D324" s="14">
        <f>D325</f>
        <v>10679200</v>
      </c>
      <c r="E324" s="14">
        <f>E325</f>
        <v>10633189.34</v>
      </c>
      <c r="F324" s="17">
        <f t="shared" si="25"/>
        <v>99.569156303842988</v>
      </c>
      <c r="G324" s="17">
        <f t="shared" si="26"/>
        <v>30.980029205509869</v>
      </c>
    </row>
    <row r="325" spans="1:7" ht="31.2" x14ac:dyDescent="0.3">
      <c r="A325" s="2" t="s">
        <v>325</v>
      </c>
      <c r="B325" s="3" t="s">
        <v>17</v>
      </c>
      <c r="C325" s="14">
        <v>34322722.130000003</v>
      </c>
      <c r="D325" s="14">
        <v>10679200</v>
      </c>
      <c r="E325" s="14">
        <v>10633189.34</v>
      </c>
      <c r="F325" s="17">
        <f t="shared" si="25"/>
        <v>99.569156303842988</v>
      </c>
      <c r="G325" s="17">
        <f t="shared" ref="G325:G388" si="27">E325/C325*100</f>
        <v>30.980029205509869</v>
      </c>
    </row>
    <row r="326" spans="1:7" ht="31.2" x14ac:dyDescent="0.3">
      <c r="A326" s="2" t="s">
        <v>661</v>
      </c>
      <c r="B326" s="3" t="s">
        <v>665</v>
      </c>
      <c r="C326" s="14">
        <f>C327</f>
        <v>19441.73</v>
      </c>
      <c r="D326" s="14">
        <f>D327</f>
        <v>616631200</v>
      </c>
      <c r="E326" s="14">
        <f>E327</f>
        <v>216889760.86000001</v>
      </c>
      <c r="F326" s="17">
        <f t="shared" si="25"/>
        <v>35.173335513999291</v>
      </c>
      <c r="G326" s="17">
        <f t="shared" si="27"/>
        <v>1115588.7920467984</v>
      </c>
    </row>
    <row r="327" spans="1:7" ht="46.8" x14ac:dyDescent="0.3">
      <c r="A327" s="2" t="s">
        <v>662</v>
      </c>
      <c r="B327" s="3" t="s">
        <v>666</v>
      </c>
      <c r="C327" s="14">
        <v>19441.73</v>
      </c>
      <c r="D327" s="14">
        <v>616631200</v>
      </c>
      <c r="E327" s="14">
        <v>216889760.86000001</v>
      </c>
      <c r="F327" s="17">
        <f t="shared" si="25"/>
        <v>35.173335513999291</v>
      </c>
      <c r="G327" s="17">
        <f t="shared" si="27"/>
        <v>1115588.7920467984</v>
      </c>
    </row>
    <row r="328" spans="1:7" ht="31.2" x14ac:dyDescent="0.3">
      <c r="A328" s="4" t="s">
        <v>663</v>
      </c>
      <c r="B328" s="3" t="s">
        <v>667</v>
      </c>
      <c r="C328" s="14">
        <f>C329</f>
        <v>927408630.59000003</v>
      </c>
      <c r="D328" s="14">
        <f>D329</f>
        <v>890283100</v>
      </c>
      <c r="E328" s="14">
        <f>E329</f>
        <v>750440342.78999996</v>
      </c>
      <c r="F328" s="17">
        <f t="shared" si="25"/>
        <v>84.29232710246886</v>
      </c>
      <c r="G328" s="17">
        <f t="shared" si="27"/>
        <v>80.917981355487683</v>
      </c>
    </row>
    <row r="329" spans="1:7" ht="46.8" x14ac:dyDescent="0.3">
      <c r="A329" s="4" t="s">
        <v>664</v>
      </c>
      <c r="B329" s="3" t="s">
        <v>668</v>
      </c>
      <c r="C329" s="14">
        <v>927408630.59000003</v>
      </c>
      <c r="D329" s="14">
        <v>890283100</v>
      </c>
      <c r="E329" s="14">
        <v>750440342.78999996</v>
      </c>
      <c r="F329" s="17">
        <f t="shared" ref="F329:F401" si="28">E329/D329*100</f>
        <v>84.29232710246886</v>
      </c>
      <c r="G329" s="17">
        <f t="shared" si="27"/>
        <v>80.917981355487683</v>
      </c>
    </row>
    <row r="330" spans="1:7" ht="31.2" x14ac:dyDescent="0.3">
      <c r="A330" s="2" t="s">
        <v>439</v>
      </c>
      <c r="B330" s="3" t="s">
        <v>440</v>
      </c>
      <c r="C330" s="14">
        <f>C331</f>
        <v>0</v>
      </c>
      <c r="D330" s="14">
        <f>D331</f>
        <v>1738800</v>
      </c>
      <c r="E330" s="14">
        <f>E331</f>
        <v>331200</v>
      </c>
      <c r="F330" s="17">
        <f t="shared" si="28"/>
        <v>19.047619047619047</v>
      </c>
      <c r="G330" s="17"/>
    </row>
    <row r="331" spans="1:7" ht="46.8" x14ac:dyDescent="0.3">
      <c r="A331" s="2" t="s">
        <v>326</v>
      </c>
      <c r="B331" s="3" t="s">
        <v>18</v>
      </c>
      <c r="C331" s="14">
        <v>0</v>
      </c>
      <c r="D331" s="14">
        <v>1738800</v>
      </c>
      <c r="E331" s="14">
        <v>331200</v>
      </c>
      <c r="F331" s="17">
        <f t="shared" si="28"/>
        <v>19.047619047619047</v>
      </c>
      <c r="G331" s="17"/>
    </row>
    <row r="332" spans="1:7" ht="31.2" x14ac:dyDescent="0.3">
      <c r="A332" s="2" t="s">
        <v>441</v>
      </c>
      <c r="B332" s="3" t="s">
        <v>442</v>
      </c>
      <c r="C332" s="14">
        <f>C333</f>
        <v>11200000</v>
      </c>
      <c r="D332" s="14">
        <f>D333</f>
        <v>16057100</v>
      </c>
      <c r="E332" s="14">
        <f>E333</f>
        <v>16057100</v>
      </c>
      <c r="F332" s="17">
        <f t="shared" si="28"/>
        <v>100</v>
      </c>
      <c r="G332" s="17">
        <f t="shared" si="27"/>
        <v>143.36696428571429</v>
      </c>
    </row>
    <row r="333" spans="1:7" ht="31.2" x14ac:dyDescent="0.3">
      <c r="A333" s="2" t="s">
        <v>327</v>
      </c>
      <c r="B333" s="3" t="s">
        <v>19</v>
      </c>
      <c r="C333" s="14">
        <v>11200000</v>
      </c>
      <c r="D333" s="14">
        <v>16057100</v>
      </c>
      <c r="E333" s="14">
        <v>16057100</v>
      </c>
      <c r="F333" s="17">
        <f t="shared" si="28"/>
        <v>100</v>
      </c>
      <c r="G333" s="17">
        <f t="shared" si="27"/>
        <v>143.36696428571429</v>
      </c>
    </row>
    <row r="334" spans="1:7" x14ac:dyDescent="0.3">
      <c r="A334" s="2" t="s">
        <v>443</v>
      </c>
      <c r="B334" s="3" t="s">
        <v>444</v>
      </c>
      <c r="C334" s="14">
        <f>C335</f>
        <v>4676999.95</v>
      </c>
      <c r="D334" s="14">
        <f>D335</f>
        <v>118564500</v>
      </c>
      <c r="E334" s="14">
        <f>E335</f>
        <v>43277957.219999999</v>
      </c>
      <c r="F334" s="17">
        <f t="shared" si="28"/>
        <v>36.501614918462103</v>
      </c>
      <c r="G334" s="17">
        <f t="shared" si="27"/>
        <v>925.33584953320337</v>
      </c>
    </row>
    <row r="335" spans="1:7" ht="31.2" x14ac:dyDescent="0.3">
      <c r="A335" s="2" t="s">
        <v>328</v>
      </c>
      <c r="B335" s="3" t="s">
        <v>20</v>
      </c>
      <c r="C335" s="14">
        <v>4676999.95</v>
      </c>
      <c r="D335" s="14">
        <v>118564500</v>
      </c>
      <c r="E335" s="14">
        <v>43277957.219999999</v>
      </c>
      <c r="F335" s="17">
        <f t="shared" si="28"/>
        <v>36.501614918462103</v>
      </c>
      <c r="G335" s="17">
        <f t="shared" si="27"/>
        <v>925.33584953320337</v>
      </c>
    </row>
    <row r="336" spans="1:7" ht="31.2" x14ac:dyDescent="0.3">
      <c r="A336" s="2" t="s">
        <v>445</v>
      </c>
      <c r="B336" s="3" t="s">
        <v>446</v>
      </c>
      <c r="C336" s="14">
        <f>C337</f>
        <v>350560088.27999997</v>
      </c>
      <c r="D336" s="14">
        <f>D337</f>
        <v>452398400</v>
      </c>
      <c r="E336" s="14">
        <f>E337</f>
        <v>247777329.40000001</v>
      </c>
      <c r="F336" s="17">
        <f t="shared" si="28"/>
        <v>54.76971832791628</v>
      </c>
      <c r="G336" s="17">
        <f t="shared" si="27"/>
        <v>70.680416192186385</v>
      </c>
    </row>
    <row r="337" spans="1:7" ht="46.8" x14ac:dyDescent="0.3">
      <c r="A337" s="2" t="s">
        <v>329</v>
      </c>
      <c r="B337" s="3" t="s">
        <v>166</v>
      </c>
      <c r="C337" s="14">
        <v>350560088.27999997</v>
      </c>
      <c r="D337" s="14">
        <v>452398400</v>
      </c>
      <c r="E337" s="14">
        <v>247777329.40000001</v>
      </c>
      <c r="F337" s="17">
        <f t="shared" si="28"/>
        <v>54.76971832791628</v>
      </c>
      <c r="G337" s="17">
        <f t="shared" si="27"/>
        <v>70.680416192186385</v>
      </c>
    </row>
    <row r="338" spans="1:7" ht="66.599999999999994" customHeight="1" x14ac:dyDescent="0.3">
      <c r="A338" s="2" t="s">
        <v>447</v>
      </c>
      <c r="B338" s="3" t="s">
        <v>787</v>
      </c>
      <c r="C338" s="14">
        <f>C339</f>
        <v>294886054.76999998</v>
      </c>
      <c r="D338" s="14">
        <f>D339</f>
        <v>69414500</v>
      </c>
      <c r="E338" s="14">
        <f>E339</f>
        <v>41150500</v>
      </c>
      <c r="F338" s="17">
        <f t="shared" si="28"/>
        <v>59.282282520222715</v>
      </c>
      <c r="G338" s="17">
        <f t="shared" si="27"/>
        <v>13.95471211146144</v>
      </c>
    </row>
    <row r="339" spans="1:7" s="9" customFormat="1" ht="66.599999999999994" customHeight="1" x14ac:dyDescent="0.3">
      <c r="A339" s="2" t="s">
        <v>330</v>
      </c>
      <c r="B339" s="3" t="s">
        <v>788</v>
      </c>
      <c r="C339" s="14">
        <v>294886054.76999998</v>
      </c>
      <c r="D339" s="14">
        <v>69414500</v>
      </c>
      <c r="E339" s="14">
        <v>41150500</v>
      </c>
      <c r="F339" s="17">
        <f t="shared" si="28"/>
        <v>59.282282520222715</v>
      </c>
      <c r="G339" s="17">
        <f t="shared" si="27"/>
        <v>13.95471211146144</v>
      </c>
    </row>
    <row r="340" spans="1:7" s="9" customFormat="1" ht="46.8" x14ac:dyDescent="0.3">
      <c r="A340" s="2" t="s">
        <v>952</v>
      </c>
      <c r="B340" s="3" t="s">
        <v>953</v>
      </c>
      <c r="C340" s="14">
        <v>8910000</v>
      </c>
      <c r="D340" s="14">
        <v>0</v>
      </c>
      <c r="E340" s="14">
        <v>0</v>
      </c>
      <c r="F340" s="17"/>
      <c r="G340" s="17">
        <f t="shared" si="27"/>
        <v>0</v>
      </c>
    </row>
    <row r="341" spans="1:7" s="9" customFormat="1" ht="31.2" x14ac:dyDescent="0.3">
      <c r="A341" s="2" t="s">
        <v>670</v>
      </c>
      <c r="B341" s="3" t="s">
        <v>669</v>
      </c>
      <c r="C341" s="14">
        <v>0</v>
      </c>
      <c r="D341" s="14">
        <v>16803400</v>
      </c>
      <c r="E341" s="14">
        <v>16803400</v>
      </c>
      <c r="F341" s="17">
        <f t="shared" si="28"/>
        <v>100</v>
      </c>
      <c r="G341" s="17"/>
    </row>
    <row r="342" spans="1:7" s="9" customFormat="1" ht="31.2" x14ac:dyDescent="0.3">
      <c r="A342" s="2" t="s">
        <v>448</v>
      </c>
      <c r="B342" s="3" t="s">
        <v>449</v>
      </c>
      <c r="C342" s="14">
        <f>C343</f>
        <v>46332227.310000002</v>
      </c>
      <c r="D342" s="14">
        <f>D343</f>
        <v>325156500</v>
      </c>
      <c r="E342" s="14">
        <f>E343</f>
        <v>135361057.12</v>
      </c>
      <c r="F342" s="17">
        <f t="shared" si="28"/>
        <v>41.629509826806476</v>
      </c>
      <c r="G342" s="17">
        <f t="shared" si="27"/>
        <v>292.15314043576035</v>
      </c>
    </row>
    <row r="343" spans="1:7" s="9" customFormat="1" ht="31.2" x14ac:dyDescent="0.3">
      <c r="A343" s="2" t="s">
        <v>331</v>
      </c>
      <c r="B343" s="3" t="s">
        <v>167</v>
      </c>
      <c r="C343" s="14">
        <v>46332227.310000002</v>
      </c>
      <c r="D343" s="14">
        <v>325156500</v>
      </c>
      <c r="E343" s="14">
        <v>135361057.12</v>
      </c>
      <c r="F343" s="17">
        <f t="shared" si="28"/>
        <v>41.629509826806476</v>
      </c>
      <c r="G343" s="17">
        <f t="shared" si="27"/>
        <v>292.15314043576035</v>
      </c>
    </row>
    <row r="344" spans="1:7" s="10" customFormat="1" ht="31.2" x14ac:dyDescent="0.3">
      <c r="A344" s="2" t="s">
        <v>332</v>
      </c>
      <c r="B344" s="3" t="s">
        <v>21</v>
      </c>
      <c r="C344" s="14">
        <v>45916926.630000003</v>
      </c>
      <c r="D344" s="14">
        <v>23612000</v>
      </c>
      <c r="E344" s="14">
        <v>9774999.9900000002</v>
      </c>
      <c r="F344" s="17">
        <f t="shared" si="28"/>
        <v>41.398441428087409</v>
      </c>
      <c r="G344" s="17">
        <f t="shared" si="27"/>
        <v>21.288445694040565</v>
      </c>
    </row>
    <row r="345" spans="1:7" s="10" customFormat="1" x14ac:dyDescent="0.3">
      <c r="A345" s="2" t="s">
        <v>674</v>
      </c>
      <c r="B345" s="3" t="s">
        <v>671</v>
      </c>
      <c r="C345" s="14">
        <f>C346</f>
        <v>6811594.75</v>
      </c>
      <c r="D345" s="14">
        <f>D346</f>
        <v>11854400</v>
      </c>
      <c r="E345" s="14">
        <f>E346</f>
        <v>5285386.8600000003</v>
      </c>
      <c r="F345" s="17">
        <f t="shared" si="28"/>
        <v>44.585865670130929</v>
      </c>
      <c r="G345" s="17">
        <f t="shared" si="27"/>
        <v>77.593971074101262</v>
      </c>
    </row>
    <row r="346" spans="1:7" s="10" customFormat="1" ht="31.2" x14ac:dyDescent="0.3">
      <c r="A346" s="2" t="s">
        <v>675</v>
      </c>
      <c r="B346" s="3" t="s">
        <v>672</v>
      </c>
      <c r="C346" s="14">
        <v>6811594.75</v>
      </c>
      <c r="D346" s="14">
        <v>11854400</v>
      </c>
      <c r="E346" s="14">
        <v>5285386.8600000003</v>
      </c>
      <c r="F346" s="17">
        <f t="shared" si="28"/>
        <v>44.585865670130929</v>
      </c>
      <c r="G346" s="17">
        <f t="shared" si="27"/>
        <v>77.593971074101262</v>
      </c>
    </row>
    <row r="347" spans="1:7" s="10" customFormat="1" ht="52.8" customHeight="1" x14ac:dyDescent="0.3">
      <c r="A347" s="2" t="s">
        <v>676</v>
      </c>
      <c r="B347" s="3" t="s">
        <v>673</v>
      </c>
      <c r="C347" s="14">
        <v>39599977.289999999</v>
      </c>
      <c r="D347" s="14">
        <v>104452500</v>
      </c>
      <c r="E347" s="14">
        <v>43521874.990000002</v>
      </c>
      <c r="F347" s="17">
        <f t="shared" si="28"/>
        <v>41.666666657092939</v>
      </c>
      <c r="G347" s="17">
        <f t="shared" si="27"/>
        <v>109.90378775037929</v>
      </c>
    </row>
    <row r="348" spans="1:7" s="10" customFormat="1" ht="101.4" customHeight="1" x14ac:dyDescent="0.3">
      <c r="A348" s="2" t="s">
        <v>791</v>
      </c>
      <c r="B348" s="3" t="s">
        <v>789</v>
      </c>
      <c r="C348" s="14">
        <f>C349</f>
        <v>0</v>
      </c>
      <c r="D348" s="14">
        <f>D349</f>
        <v>5381500</v>
      </c>
      <c r="E348" s="14">
        <f>E349</f>
        <v>0</v>
      </c>
      <c r="F348" s="17">
        <f t="shared" si="28"/>
        <v>0</v>
      </c>
      <c r="G348" s="17"/>
    </row>
    <row r="349" spans="1:7" s="10" customFormat="1" ht="99" customHeight="1" x14ac:dyDescent="0.3">
      <c r="A349" s="2" t="s">
        <v>792</v>
      </c>
      <c r="B349" s="3" t="s">
        <v>790</v>
      </c>
      <c r="C349" s="14">
        <v>0</v>
      </c>
      <c r="D349" s="14">
        <v>5381500</v>
      </c>
      <c r="E349" s="14">
        <v>0</v>
      </c>
      <c r="F349" s="17">
        <f t="shared" si="28"/>
        <v>0</v>
      </c>
      <c r="G349" s="17"/>
    </row>
    <row r="350" spans="1:7" s="10" customFormat="1" ht="62.4" x14ac:dyDescent="0.3">
      <c r="A350" s="2" t="s">
        <v>450</v>
      </c>
      <c r="B350" s="3" t="s">
        <v>451</v>
      </c>
      <c r="C350" s="14">
        <f>C351</f>
        <v>329836522.82999998</v>
      </c>
      <c r="D350" s="14">
        <f>D351</f>
        <v>934630300</v>
      </c>
      <c r="E350" s="14">
        <f>E351</f>
        <v>428615309.87</v>
      </c>
      <c r="F350" s="17">
        <f>E350/D350*100</f>
        <v>45.859342444814807</v>
      </c>
      <c r="G350" s="17">
        <f t="shared" si="27"/>
        <v>129.9478014722194</v>
      </c>
    </row>
    <row r="351" spans="1:7" s="10" customFormat="1" ht="65.25" customHeight="1" x14ac:dyDescent="0.3">
      <c r="A351" s="2" t="s">
        <v>333</v>
      </c>
      <c r="B351" s="3" t="s">
        <v>8</v>
      </c>
      <c r="C351" s="14">
        <v>329836522.82999998</v>
      </c>
      <c r="D351" s="14">
        <v>934630300</v>
      </c>
      <c r="E351" s="14">
        <v>428615309.87</v>
      </c>
      <c r="F351" s="17">
        <f t="shared" si="28"/>
        <v>45.859342444814807</v>
      </c>
      <c r="G351" s="17">
        <f t="shared" si="27"/>
        <v>129.9478014722194</v>
      </c>
    </row>
    <row r="352" spans="1:7" s="10" customFormat="1" ht="46.8" x14ac:dyDescent="0.3">
      <c r="A352" s="2" t="s">
        <v>677</v>
      </c>
      <c r="B352" s="3" t="s">
        <v>679</v>
      </c>
      <c r="C352" s="14">
        <f>C353</f>
        <v>84590229</v>
      </c>
      <c r="D352" s="14">
        <f>D353</f>
        <v>396954000</v>
      </c>
      <c r="E352" s="14">
        <f>E353</f>
        <v>54614829.719999999</v>
      </c>
      <c r="F352" s="17">
        <f t="shared" si="28"/>
        <v>13.758478241811392</v>
      </c>
      <c r="G352" s="17">
        <f t="shared" si="27"/>
        <v>64.563993224323809</v>
      </c>
    </row>
    <row r="353" spans="1:7" s="10" customFormat="1" ht="46.8" x14ac:dyDescent="0.3">
      <c r="A353" s="2" t="s">
        <v>678</v>
      </c>
      <c r="B353" s="3" t="s">
        <v>680</v>
      </c>
      <c r="C353" s="14">
        <v>84590229</v>
      </c>
      <c r="D353" s="14">
        <v>396954000</v>
      </c>
      <c r="E353" s="14">
        <v>54614829.719999999</v>
      </c>
      <c r="F353" s="17">
        <f t="shared" si="28"/>
        <v>13.758478241811392</v>
      </c>
      <c r="G353" s="17">
        <f t="shared" si="27"/>
        <v>64.563993224323809</v>
      </c>
    </row>
    <row r="354" spans="1:7" s="10" customFormat="1" ht="46.8" x14ac:dyDescent="0.3">
      <c r="A354" s="2" t="s">
        <v>954</v>
      </c>
      <c r="B354" s="3" t="s">
        <v>955</v>
      </c>
      <c r="C354" s="14">
        <f>C355</f>
        <v>3819441.19</v>
      </c>
      <c r="D354" s="14">
        <v>0</v>
      </c>
      <c r="E354" s="14">
        <v>0</v>
      </c>
      <c r="F354" s="17"/>
      <c r="G354" s="17">
        <f t="shared" si="27"/>
        <v>0</v>
      </c>
    </row>
    <row r="355" spans="1:7" s="10" customFormat="1" ht="46.8" x14ac:dyDescent="0.3">
      <c r="A355" s="2" t="s">
        <v>956</v>
      </c>
      <c r="B355" s="3" t="s">
        <v>957</v>
      </c>
      <c r="C355" s="14">
        <v>3819441.19</v>
      </c>
      <c r="D355" s="14">
        <v>0</v>
      </c>
      <c r="E355" s="14">
        <v>0</v>
      </c>
      <c r="F355" s="17"/>
      <c r="G355" s="17">
        <f t="shared" si="27"/>
        <v>0</v>
      </c>
    </row>
    <row r="356" spans="1:7" s="10" customFormat="1" ht="31.2" x14ac:dyDescent="0.3">
      <c r="A356" s="2" t="s">
        <v>958</v>
      </c>
      <c r="B356" s="3" t="s">
        <v>959</v>
      </c>
      <c r="C356" s="14">
        <f>C357</f>
        <v>12299600</v>
      </c>
      <c r="D356" s="14">
        <v>0</v>
      </c>
      <c r="E356" s="14">
        <v>0</v>
      </c>
      <c r="F356" s="17"/>
      <c r="G356" s="17">
        <f t="shared" si="27"/>
        <v>0</v>
      </c>
    </row>
    <row r="357" spans="1:7" s="10" customFormat="1" ht="31.2" x14ac:dyDescent="0.3">
      <c r="A357" s="2" t="s">
        <v>960</v>
      </c>
      <c r="B357" s="3" t="s">
        <v>961</v>
      </c>
      <c r="C357" s="14">
        <v>12299600</v>
      </c>
      <c r="D357" s="14">
        <v>0</v>
      </c>
      <c r="E357" s="14">
        <v>0</v>
      </c>
      <c r="F357" s="17"/>
      <c r="G357" s="17">
        <f t="shared" si="27"/>
        <v>0</v>
      </c>
    </row>
    <row r="358" spans="1:7" s="10" customFormat="1" x14ac:dyDescent="0.3">
      <c r="A358" s="19" t="s">
        <v>334</v>
      </c>
      <c r="B358" s="20" t="s">
        <v>23</v>
      </c>
      <c r="C358" s="13">
        <f>C359+C361+C363+C365+C366+C367+C369+C371+C373+C375+C377+C379+C381+C383+C385+C387+C388+C390+C392+C394+C396+C398+C400+C402</f>
        <v>2705073108.9999995</v>
      </c>
      <c r="D358" s="13">
        <f>D359+D361+D363+D365+D366+D367+D369+D371+D373+D375+D377+D379+D381+D383+D385+D387+D388+D390+D392+D394+D396+D398+D400+D402</f>
        <v>6849757000</v>
      </c>
      <c r="E358" s="13">
        <f>E359+E361+E363+E365+E366+E367+E369+E371+E373+E375+E377+E379+E381+E383+E385+E387+E388+E390+E392+E394+E396+E398+E400+E402</f>
        <v>2861441477.9900002</v>
      </c>
      <c r="F358" s="18">
        <f t="shared" si="28"/>
        <v>41.774350214029496</v>
      </c>
      <c r="G358" s="18">
        <f t="shared" si="27"/>
        <v>105.78055981074044</v>
      </c>
    </row>
    <row r="359" spans="1:7" s="10" customFormat="1" ht="19.8" customHeight="1" x14ac:dyDescent="0.3">
      <c r="A359" s="2" t="s">
        <v>795</v>
      </c>
      <c r="B359" s="3" t="s">
        <v>793</v>
      </c>
      <c r="C359" s="14">
        <f>C360</f>
        <v>0</v>
      </c>
      <c r="D359" s="14">
        <f>D360</f>
        <v>55784600</v>
      </c>
      <c r="E359" s="14">
        <f>E360</f>
        <v>0</v>
      </c>
      <c r="F359" s="17">
        <f t="shared" si="28"/>
        <v>0</v>
      </c>
      <c r="G359" s="17"/>
    </row>
    <row r="360" spans="1:7" s="10" customFormat="1" ht="37.200000000000003" customHeight="1" x14ac:dyDescent="0.3">
      <c r="A360" s="2" t="s">
        <v>796</v>
      </c>
      <c r="B360" s="3" t="s">
        <v>794</v>
      </c>
      <c r="C360" s="14">
        <v>0</v>
      </c>
      <c r="D360" s="14">
        <v>55784600</v>
      </c>
      <c r="E360" s="14">
        <v>0</v>
      </c>
      <c r="F360" s="17">
        <f t="shared" si="28"/>
        <v>0</v>
      </c>
      <c r="G360" s="17"/>
    </row>
    <row r="361" spans="1:7" s="10" customFormat="1" ht="31.2" x14ac:dyDescent="0.3">
      <c r="A361" s="2" t="s">
        <v>452</v>
      </c>
      <c r="B361" s="3" t="s">
        <v>453</v>
      </c>
      <c r="C361" s="14">
        <f>C362</f>
        <v>13992705.27</v>
      </c>
      <c r="D361" s="14">
        <f>D362</f>
        <v>30781600</v>
      </c>
      <c r="E361" s="14">
        <f>E362</f>
        <v>15125356.470000001</v>
      </c>
      <c r="F361" s="17">
        <f t="shared" si="28"/>
        <v>49.137655190113577</v>
      </c>
      <c r="G361" s="17">
        <f t="shared" si="27"/>
        <v>108.09458341431927</v>
      </c>
    </row>
    <row r="362" spans="1:7" s="10" customFormat="1" ht="37.799999999999997" customHeight="1" x14ac:dyDescent="0.3">
      <c r="A362" s="2" t="s">
        <v>335</v>
      </c>
      <c r="B362" s="3" t="s">
        <v>24</v>
      </c>
      <c r="C362" s="14">
        <v>13992705.27</v>
      </c>
      <c r="D362" s="14">
        <v>30781600</v>
      </c>
      <c r="E362" s="14">
        <v>15125356.470000001</v>
      </c>
      <c r="F362" s="17">
        <f t="shared" si="28"/>
        <v>49.137655190113577</v>
      </c>
      <c r="G362" s="17">
        <f t="shared" si="27"/>
        <v>108.09458341431927</v>
      </c>
    </row>
    <row r="363" spans="1:7" s="10" customFormat="1" ht="46.8" x14ac:dyDescent="0.3">
      <c r="A363" s="2" t="s">
        <v>454</v>
      </c>
      <c r="B363" s="3" t="s">
        <v>455</v>
      </c>
      <c r="C363" s="14">
        <f>C364</f>
        <v>0</v>
      </c>
      <c r="D363" s="14">
        <f>D364</f>
        <v>556300</v>
      </c>
      <c r="E363" s="14">
        <f>E364</f>
        <v>212712</v>
      </c>
      <c r="F363" s="17">
        <f t="shared" si="28"/>
        <v>38.236922523818087</v>
      </c>
      <c r="G363" s="17"/>
    </row>
    <row r="364" spans="1:7" s="10" customFormat="1" ht="46.8" x14ac:dyDescent="0.3">
      <c r="A364" s="2" t="s">
        <v>336</v>
      </c>
      <c r="B364" s="3" t="s">
        <v>25</v>
      </c>
      <c r="C364" s="14">
        <v>0</v>
      </c>
      <c r="D364" s="14">
        <v>556300</v>
      </c>
      <c r="E364" s="14">
        <v>212712</v>
      </c>
      <c r="F364" s="17">
        <f t="shared" si="28"/>
        <v>38.236922523818087</v>
      </c>
      <c r="G364" s="17"/>
    </row>
    <row r="365" spans="1:7" s="10" customFormat="1" ht="31.2" x14ac:dyDescent="0.3">
      <c r="A365" s="2" t="s">
        <v>337</v>
      </c>
      <c r="B365" s="3" t="s">
        <v>26</v>
      </c>
      <c r="C365" s="14">
        <v>0</v>
      </c>
      <c r="D365" s="14">
        <v>5963700</v>
      </c>
      <c r="E365" s="14">
        <v>0</v>
      </c>
      <c r="F365" s="17">
        <f t="shared" si="28"/>
        <v>0</v>
      </c>
      <c r="G365" s="17"/>
    </row>
    <row r="366" spans="1:7" s="10" customFormat="1" ht="31.2" x14ac:dyDescent="0.3">
      <c r="A366" s="2" t="s">
        <v>338</v>
      </c>
      <c r="B366" s="3" t="s">
        <v>27</v>
      </c>
      <c r="C366" s="14">
        <v>119266014.56</v>
      </c>
      <c r="D366" s="14">
        <v>358237600</v>
      </c>
      <c r="E366" s="14">
        <v>126392193.33</v>
      </c>
      <c r="F366" s="17">
        <f t="shared" si="28"/>
        <v>35.28166594740474</v>
      </c>
      <c r="G366" s="17">
        <f t="shared" si="27"/>
        <v>105.97502884312024</v>
      </c>
    </row>
    <row r="367" spans="1:7" s="10" customFormat="1" ht="79.8" customHeight="1" x14ac:dyDescent="0.3">
      <c r="A367" s="2" t="s">
        <v>799</v>
      </c>
      <c r="B367" s="21" t="s">
        <v>797</v>
      </c>
      <c r="C367" s="14">
        <f>C368</f>
        <v>0</v>
      </c>
      <c r="D367" s="14">
        <f>D368</f>
        <v>11746100</v>
      </c>
      <c r="E367" s="14">
        <f>E368</f>
        <v>11365920</v>
      </c>
      <c r="F367" s="17">
        <f t="shared" si="28"/>
        <v>96.763351239986036</v>
      </c>
      <c r="G367" s="17"/>
    </row>
    <row r="368" spans="1:7" s="10" customFormat="1" ht="81" customHeight="1" x14ac:dyDescent="0.3">
      <c r="A368" s="2" t="s">
        <v>800</v>
      </c>
      <c r="B368" s="21" t="s">
        <v>798</v>
      </c>
      <c r="C368" s="14">
        <v>0</v>
      </c>
      <c r="D368" s="14">
        <v>11746100</v>
      </c>
      <c r="E368" s="14">
        <v>11365920</v>
      </c>
      <c r="F368" s="17">
        <f t="shared" si="28"/>
        <v>96.763351239986036</v>
      </c>
      <c r="G368" s="17"/>
    </row>
    <row r="369" spans="1:7" s="10" customFormat="1" ht="46.8" x14ac:dyDescent="0.3">
      <c r="A369" s="2" t="s">
        <v>456</v>
      </c>
      <c r="B369" s="3" t="s">
        <v>457</v>
      </c>
      <c r="C369" s="14">
        <f>C370</f>
        <v>7556492</v>
      </c>
      <c r="D369" s="14">
        <f>D370</f>
        <v>6593200</v>
      </c>
      <c r="E369" s="14">
        <f>E370</f>
        <v>6593200</v>
      </c>
      <c r="F369" s="17">
        <f t="shared" si="28"/>
        <v>100</v>
      </c>
      <c r="G369" s="17">
        <f t="shared" si="27"/>
        <v>87.252127045195053</v>
      </c>
    </row>
    <row r="370" spans="1:7" s="10" customFormat="1" ht="50.25" customHeight="1" x14ac:dyDescent="0.3">
      <c r="A370" s="2" t="s">
        <v>339</v>
      </c>
      <c r="B370" s="3" t="s">
        <v>28</v>
      </c>
      <c r="C370" s="14">
        <v>7556492</v>
      </c>
      <c r="D370" s="14">
        <v>6593200</v>
      </c>
      <c r="E370" s="14">
        <v>6593200</v>
      </c>
      <c r="F370" s="17">
        <f t="shared" si="28"/>
        <v>100</v>
      </c>
      <c r="G370" s="17">
        <f t="shared" si="27"/>
        <v>87.252127045195053</v>
      </c>
    </row>
    <row r="371" spans="1:7" s="10" customFormat="1" ht="46.8" x14ac:dyDescent="0.3">
      <c r="A371" s="2" t="s">
        <v>458</v>
      </c>
      <c r="B371" s="3" t="s">
        <v>459</v>
      </c>
      <c r="C371" s="14">
        <f>C372</f>
        <v>801228633.23000002</v>
      </c>
      <c r="D371" s="14">
        <f>D372</f>
        <v>2070657900</v>
      </c>
      <c r="E371" s="14">
        <f>E372</f>
        <v>839170029.60000002</v>
      </c>
      <c r="F371" s="17">
        <f t="shared" si="28"/>
        <v>40.526734503077499</v>
      </c>
      <c r="G371" s="17">
        <f t="shared" si="27"/>
        <v>104.73540195599931</v>
      </c>
    </row>
    <row r="372" spans="1:7" s="10" customFormat="1" ht="46.8" x14ac:dyDescent="0.3">
      <c r="A372" s="2" t="s">
        <v>340</v>
      </c>
      <c r="B372" s="3" t="s">
        <v>29</v>
      </c>
      <c r="C372" s="14">
        <v>801228633.23000002</v>
      </c>
      <c r="D372" s="14">
        <v>2070657900</v>
      </c>
      <c r="E372" s="14">
        <v>839170029.60000002</v>
      </c>
      <c r="F372" s="17">
        <f t="shared" si="28"/>
        <v>40.526734503077499</v>
      </c>
      <c r="G372" s="17">
        <f t="shared" si="27"/>
        <v>104.73540195599931</v>
      </c>
    </row>
    <row r="373" spans="1:7" s="10" customFormat="1" ht="50.25" customHeight="1" x14ac:dyDescent="0.3">
      <c r="A373" s="2" t="s">
        <v>460</v>
      </c>
      <c r="B373" s="3" t="s">
        <v>461</v>
      </c>
      <c r="C373" s="14">
        <f>C374</f>
        <v>3572400</v>
      </c>
      <c r="D373" s="14">
        <f>D374</f>
        <v>3151800</v>
      </c>
      <c r="E373" s="14">
        <f>E374</f>
        <v>3151800</v>
      </c>
      <c r="F373" s="17">
        <f t="shared" si="28"/>
        <v>100</v>
      </c>
      <c r="G373" s="17">
        <f t="shared" si="27"/>
        <v>88.226402418542165</v>
      </c>
    </row>
    <row r="374" spans="1:7" s="10" customFormat="1" ht="62.4" x14ac:dyDescent="0.3">
      <c r="A374" s="2" t="s">
        <v>341</v>
      </c>
      <c r="B374" s="3" t="s">
        <v>30</v>
      </c>
      <c r="C374" s="14">
        <v>3572400</v>
      </c>
      <c r="D374" s="14">
        <v>3151800</v>
      </c>
      <c r="E374" s="14">
        <v>3151800</v>
      </c>
      <c r="F374" s="17">
        <f t="shared" si="28"/>
        <v>100</v>
      </c>
      <c r="G374" s="17">
        <f t="shared" si="27"/>
        <v>88.226402418542165</v>
      </c>
    </row>
    <row r="375" spans="1:7" s="10" customFormat="1" ht="46.8" x14ac:dyDescent="0.3">
      <c r="A375" s="2" t="s">
        <v>462</v>
      </c>
      <c r="B375" s="3" t="s">
        <v>463</v>
      </c>
      <c r="C375" s="14">
        <f>C376</f>
        <v>64360049.079999998</v>
      </c>
      <c r="D375" s="14">
        <f>D376</f>
        <v>97693300</v>
      </c>
      <c r="E375" s="14">
        <f>E376</f>
        <v>67524047.290000007</v>
      </c>
      <c r="F375" s="17">
        <f t="shared" si="28"/>
        <v>69.118401456394665</v>
      </c>
      <c r="G375" s="17">
        <f t="shared" si="27"/>
        <v>104.91609042446058</v>
      </c>
    </row>
    <row r="376" spans="1:7" s="10" customFormat="1" ht="62.4" x14ac:dyDescent="0.3">
      <c r="A376" s="2" t="s">
        <v>342</v>
      </c>
      <c r="B376" s="3" t="s">
        <v>31</v>
      </c>
      <c r="C376" s="14">
        <v>64360049.079999998</v>
      </c>
      <c r="D376" s="14">
        <v>97693300</v>
      </c>
      <c r="E376" s="14">
        <v>67524047.290000007</v>
      </c>
      <c r="F376" s="17">
        <f t="shared" si="28"/>
        <v>69.118401456394665</v>
      </c>
      <c r="G376" s="17">
        <f t="shared" si="27"/>
        <v>104.91609042446058</v>
      </c>
    </row>
    <row r="377" spans="1:7" s="10" customFormat="1" ht="69" customHeight="1" x14ac:dyDescent="0.3">
      <c r="A377" s="2" t="s">
        <v>464</v>
      </c>
      <c r="B377" s="3" t="s">
        <v>801</v>
      </c>
      <c r="C377" s="14">
        <f>C378</f>
        <v>24772.14</v>
      </c>
      <c r="D377" s="14">
        <f>D378</f>
        <v>127500</v>
      </c>
      <c r="E377" s="14">
        <f>E378</f>
        <v>25688.7</v>
      </c>
      <c r="F377" s="17">
        <f t="shared" si="28"/>
        <v>20.148</v>
      </c>
      <c r="G377" s="17">
        <f t="shared" si="27"/>
        <v>103.69996294224077</v>
      </c>
    </row>
    <row r="378" spans="1:7" s="10" customFormat="1" ht="84" customHeight="1" x14ac:dyDescent="0.3">
      <c r="A378" s="2" t="s">
        <v>343</v>
      </c>
      <c r="B378" s="3" t="s">
        <v>802</v>
      </c>
      <c r="C378" s="14">
        <v>24772.14</v>
      </c>
      <c r="D378" s="14">
        <v>127500</v>
      </c>
      <c r="E378" s="14">
        <v>25688.7</v>
      </c>
      <c r="F378" s="17">
        <f t="shared" si="28"/>
        <v>20.148</v>
      </c>
      <c r="G378" s="17">
        <f t="shared" si="27"/>
        <v>103.69996294224077</v>
      </c>
    </row>
    <row r="379" spans="1:7" s="10" customFormat="1" ht="31.2" x14ac:dyDescent="0.3">
      <c r="A379" s="2" t="s">
        <v>465</v>
      </c>
      <c r="B379" s="3" t="s">
        <v>466</v>
      </c>
      <c r="C379" s="14">
        <f>C380</f>
        <v>375860965.23000002</v>
      </c>
      <c r="D379" s="14">
        <f>D380</f>
        <v>919295400</v>
      </c>
      <c r="E379" s="14">
        <f>E380</f>
        <v>377043189.25</v>
      </c>
      <c r="F379" s="17">
        <f t="shared" si="28"/>
        <v>41.014367008689476</v>
      </c>
      <c r="G379" s="17">
        <f t="shared" si="27"/>
        <v>100.31453758952505</v>
      </c>
    </row>
    <row r="380" spans="1:7" s="10" customFormat="1" ht="31.2" x14ac:dyDescent="0.3">
      <c r="A380" s="2" t="s">
        <v>344</v>
      </c>
      <c r="B380" s="3" t="s">
        <v>32</v>
      </c>
      <c r="C380" s="14">
        <v>375860965.23000002</v>
      </c>
      <c r="D380" s="14">
        <v>919295400</v>
      </c>
      <c r="E380" s="14">
        <v>377043189.25</v>
      </c>
      <c r="F380" s="17">
        <f t="shared" si="28"/>
        <v>41.014367008689476</v>
      </c>
      <c r="G380" s="17">
        <f t="shared" si="27"/>
        <v>100.31453758952505</v>
      </c>
    </row>
    <row r="381" spans="1:7" s="10" customFormat="1" ht="31.2" x14ac:dyDescent="0.3">
      <c r="A381" s="2" t="s">
        <v>467</v>
      </c>
      <c r="B381" s="3" t="s">
        <v>468</v>
      </c>
      <c r="C381" s="14">
        <f>C382</f>
        <v>2531108.83</v>
      </c>
      <c r="D381" s="14">
        <f>D382</f>
        <v>8708700</v>
      </c>
      <c r="E381" s="14">
        <f>E382</f>
        <v>3372216.04</v>
      </c>
      <c r="F381" s="17">
        <f t="shared" si="28"/>
        <v>38.722381526519456</v>
      </c>
      <c r="G381" s="17">
        <f t="shared" si="27"/>
        <v>133.2307801241403</v>
      </c>
    </row>
    <row r="382" spans="1:7" s="10" customFormat="1" ht="46.8" x14ac:dyDescent="0.3">
      <c r="A382" s="2" t="s">
        <v>345</v>
      </c>
      <c r="B382" s="3" t="s">
        <v>33</v>
      </c>
      <c r="C382" s="14">
        <v>2531108.83</v>
      </c>
      <c r="D382" s="14">
        <v>8708700</v>
      </c>
      <c r="E382" s="14">
        <v>3372216.04</v>
      </c>
      <c r="F382" s="17">
        <f t="shared" si="28"/>
        <v>38.722381526519456</v>
      </c>
      <c r="G382" s="17">
        <f t="shared" si="27"/>
        <v>133.2307801241403</v>
      </c>
    </row>
    <row r="383" spans="1:7" s="10" customFormat="1" ht="84.6" customHeight="1" x14ac:dyDescent="0.3">
      <c r="A383" s="2" t="s">
        <v>469</v>
      </c>
      <c r="B383" s="3" t="s">
        <v>803</v>
      </c>
      <c r="C383" s="14">
        <f>C384</f>
        <v>1880202.56</v>
      </c>
      <c r="D383" s="14">
        <f>D384</f>
        <v>5449900</v>
      </c>
      <c r="E383" s="14">
        <f>E384</f>
        <v>2953766.26</v>
      </c>
      <c r="F383" s="17">
        <f t="shared" si="28"/>
        <v>54.198540523679327</v>
      </c>
      <c r="G383" s="17">
        <f t="shared" si="27"/>
        <v>157.09830008953926</v>
      </c>
    </row>
    <row r="384" spans="1:7" s="10" customFormat="1" ht="82.8" customHeight="1" x14ac:dyDescent="0.3">
      <c r="A384" s="2" t="s">
        <v>346</v>
      </c>
      <c r="B384" s="3" t="s">
        <v>804</v>
      </c>
      <c r="C384" s="14">
        <v>1880202.56</v>
      </c>
      <c r="D384" s="14">
        <v>5449900</v>
      </c>
      <c r="E384" s="14">
        <v>2953766.26</v>
      </c>
      <c r="F384" s="17">
        <f t="shared" si="28"/>
        <v>54.198540523679327</v>
      </c>
      <c r="G384" s="17">
        <f t="shared" si="27"/>
        <v>157.09830008953926</v>
      </c>
    </row>
    <row r="385" spans="1:7" s="10" customFormat="1" ht="84.6" customHeight="1" x14ac:dyDescent="0.3">
      <c r="A385" s="2" t="s">
        <v>470</v>
      </c>
      <c r="B385" s="3" t="s">
        <v>805</v>
      </c>
      <c r="C385" s="14">
        <f>C386</f>
        <v>31104.58</v>
      </c>
      <c r="D385" s="14">
        <f>D386</f>
        <v>105800</v>
      </c>
      <c r="E385" s="14">
        <f>E386</f>
        <v>53270.8</v>
      </c>
      <c r="F385" s="17">
        <f t="shared" si="28"/>
        <v>50.350472589792062</v>
      </c>
      <c r="G385" s="17">
        <f t="shared" si="27"/>
        <v>171.26352453561503</v>
      </c>
    </row>
    <row r="386" spans="1:7" s="10" customFormat="1" ht="85.2" customHeight="1" x14ac:dyDescent="0.3">
      <c r="A386" s="2" t="s">
        <v>347</v>
      </c>
      <c r="B386" s="3" t="s">
        <v>806</v>
      </c>
      <c r="C386" s="14">
        <v>31104.58</v>
      </c>
      <c r="D386" s="14">
        <v>105800</v>
      </c>
      <c r="E386" s="14">
        <v>53270.8</v>
      </c>
      <c r="F386" s="17">
        <f t="shared" si="28"/>
        <v>50.350472589792062</v>
      </c>
      <c r="G386" s="17">
        <f t="shared" si="27"/>
        <v>171.26352453561503</v>
      </c>
    </row>
    <row r="387" spans="1:7" s="10" customFormat="1" ht="67.8" customHeight="1" x14ac:dyDescent="0.3">
      <c r="A387" s="2" t="s">
        <v>348</v>
      </c>
      <c r="B387" s="3" t="s">
        <v>807</v>
      </c>
      <c r="C387" s="14">
        <v>351277533.83999997</v>
      </c>
      <c r="D387" s="14">
        <v>1051234200</v>
      </c>
      <c r="E387" s="14">
        <v>249060818.34</v>
      </c>
      <c r="F387" s="17">
        <f t="shared" si="28"/>
        <v>23.692229413769073</v>
      </c>
      <c r="G387" s="17">
        <f t="shared" si="27"/>
        <v>70.901436712272726</v>
      </c>
    </row>
    <row r="388" spans="1:7" s="10" customFormat="1" ht="96.6" customHeight="1" x14ac:dyDescent="0.3">
      <c r="A388" s="2" t="s">
        <v>471</v>
      </c>
      <c r="B388" s="3" t="s">
        <v>808</v>
      </c>
      <c r="C388" s="14">
        <f>C389</f>
        <v>197776098.19</v>
      </c>
      <c r="D388" s="14">
        <f>D389</f>
        <v>527658100</v>
      </c>
      <c r="E388" s="14">
        <f>E389</f>
        <v>240807728.24000001</v>
      </c>
      <c r="F388" s="17">
        <f t="shared" si="28"/>
        <v>45.63707602328099</v>
      </c>
      <c r="G388" s="17">
        <f t="shared" si="27"/>
        <v>121.75775052891392</v>
      </c>
    </row>
    <row r="389" spans="1:7" s="10" customFormat="1" ht="99.6" customHeight="1" x14ac:dyDescent="0.3">
      <c r="A389" s="2" t="s">
        <v>349</v>
      </c>
      <c r="B389" s="3" t="s">
        <v>809</v>
      </c>
      <c r="C389" s="14">
        <v>197776098.19</v>
      </c>
      <c r="D389" s="14">
        <v>527658100</v>
      </c>
      <c r="E389" s="14">
        <v>240807728.24000001</v>
      </c>
      <c r="F389" s="17">
        <f t="shared" si="28"/>
        <v>45.63707602328099</v>
      </c>
      <c r="G389" s="17">
        <f t="shared" ref="G389:G452" si="29">E389/C389*100</f>
        <v>121.75775052891392</v>
      </c>
    </row>
    <row r="390" spans="1:7" s="10" customFormat="1" x14ac:dyDescent="0.3">
      <c r="A390" s="2" t="s">
        <v>472</v>
      </c>
      <c r="B390" s="3" t="s">
        <v>473</v>
      </c>
      <c r="C390" s="14">
        <f>C391</f>
        <v>4418788.0999999996</v>
      </c>
      <c r="D390" s="14">
        <f>D391</f>
        <v>9420200</v>
      </c>
      <c r="E390" s="14">
        <f>E391</f>
        <v>4346807.68</v>
      </c>
      <c r="F390" s="17">
        <f t="shared" si="28"/>
        <v>46.143475510074097</v>
      </c>
      <c r="G390" s="17">
        <f t="shared" si="29"/>
        <v>98.371037072359286</v>
      </c>
    </row>
    <row r="391" spans="1:7" s="10" customFormat="1" ht="31.2" x14ac:dyDescent="0.3">
      <c r="A391" s="2" t="s">
        <v>350</v>
      </c>
      <c r="B391" s="3" t="s">
        <v>34</v>
      </c>
      <c r="C391" s="14">
        <v>4418788.0999999996</v>
      </c>
      <c r="D391" s="14">
        <v>9420200</v>
      </c>
      <c r="E391" s="14">
        <v>4346807.68</v>
      </c>
      <c r="F391" s="17">
        <f t="shared" si="28"/>
        <v>46.143475510074097</v>
      </c>
      <c r="G391" s="17">
        <f t="shared" si="29"/>
        <v>98.371037072359286</v>
      </c>
    </row>
    <row r="392" spans="1:7" s="10" customFormat="1" ht="62.4" x14ac:dyDescent="0.3">
      <c r="A392" s="2" t="s">
        <v>474</v>
      </c>
      <c r="B392" s="3" t="s">
        <v>475</v>
      </c>
      <c r="C392" s="14">
        <f>C393</f>
        <v>9719300</v>
      </c>
      <c r="D392" s="14">
        <f>D393</f>
        <v>20069700</v>
      </c>
      <c r="E392" s="14">
        <f>E393</f>
        <v>20069700</v>
      </c>
      <c r="F392" s="17">
        <f t="shared" si="28"/>
        <v>100</v>
      </c>
      <c r="G392" s="17">
        <f t="shared" si="29"/>
        <v>206.49326597594478</v>
      </c>
    </row>
    <row r="393" spans="1:7" s="10" customFormat="1" ht="62.4" x14ac:dyDescent="0.3">
      <c r="A393" s="2" t="s">
        <v>351</v>
      </c>
      <c r="B393" s="3" t="s">
        <v>35</v>
      </c>
      <c r="C393" s="14">
        <v>9719300</v>
      </c>
      <c r="D393" s="14">
        <v>20069700</v>
      </c>
      <c r="E393" s="14">
        <v>20069700</v>
      </c>
      <c r="F393" s="17">
        <f t="shared" si="28"/>
        <v>100</v>
      </c>
      <c r="G393" s="17">
        <f t="shared" si="29"/>
        <v>206.49326597594478</v>
      </c>
    </row>
    <row r="394" spans="1:7" s="10" customFormat="1" ht="55.2" customHeight="1" x14ac:dyDescent="0.3">
      <c r="A394" s="2" t="s">
        <v>476</v>
      </c>
      <c r="B394" s="3" t="s">
        <v>477</v>
      </c>
      <c r="C394" s="14">
        <f>C395</f>
        <v>41510900</v>
      </c>
      <c r="D394" s="14">
        <f>D395</f>
        <v>40716000</v>
      </c>
      <c r="E394" s="14">
        <f>E395</f>
        <v>40716000</v>
      </c>
      <c r="F394" s="17">
        <f t="shared" si="28"/>
        <v>100</v>
      </c>
      <c r="G394" s="17">
        <f t="shared" si="29"/>
        <v>98.085081267811589</v>
      </c>
    </row>
    <row r="395" spans="1:7" s="10" customFormat="1" ht="62.4" x14ac:dyDescent="0.3">
      <c r="A395" s="2" t="s">
        <v>352</v>
      </c>
      <c r="B395" s="3" t="s">
        <v>36</v>
      </c>
      <c r="C395" s="14">
        <v>41510900</v>
      </c>
      <c r="D395" s="14">
        <v>40716000</v>
      </c>
      <c r="E395" s="14">
        <v>40716000</v>
      </c>
      <c r="F395" s="17">
        <f t="shared" si="28"/>
        <v>100</v>
      </c>
      <c r="G395" s="17">
        <f t="shared" si="29"/>
        <v>98.085081267811589</v>
      </c>
    </row>
    <row r="396" spans="1:7" s="10" customFormat="1" ht="78" x14ac:dyDescent="0.3">
      <c r="A396" s="2" t="s">
        <v>478</v>
      </c>
      <c r="B396" s="3" t="s">
        <v>479</v>
      </c>
      <c r="C396" s="14">
        <f>C397</f>
        <v>224259768.15000001</v>
      </c>
      <c r="D396" s="14">
        <f>D397</f>
        <v>290352700</v>
      </c>
      <c r="E396" s="14">
        <f>E397</f>
        <v>194955740.53999999</v>
      </c>
      <c r="F396" s="17">
        <f t="shared" si="28"/>
        <v>67.144455877283036</v>
      </c>
      <c r="G396" s="17">
        <f t="shared" si="29"/>
        <v>86.932998347523707</v>
      </c>
    </row>
    <row r="397" spans="1:7" s="10" customFormat="1" ht="81" customHeight="1" x14ac:dyDescent="0.3">
      <c r="A397" s="2" t="s">
        <v>353</v>
      </c>
      <c r="B397" s="3" t="s">
        <v>168</v>
      </c>
      <c r="C397" s="14">
        <v>224259768.15000001</v>
      </c>
      <c r="D397" s="14">
        <v>290352700</v>
      </c>
      <c r="E397" s="14">
        <v>194955740.53999999</v>
      </c>
      <c r="F397" s="17">
        <f t="shared" si="28"/>
        <v>67.144455877283036</v>
      </c>
      <c r="G397" s="17">
        <f t="shared" si="29"/>
        <v>86.932998347523707</v>
      </c>
    </row>
    <row r="398" spans="1:7" s="10" customFormat="1" x14ac:dyDescent="0.3">
      <c r="A398" s="2" t="s">
        <v>681</v>
      </c>
      <c r="B398" s="3" t="s">
        <v>683</v>
      </c>
      <c r="C398" s="14">
        <f>C399</f>
        <v>0</v>
      </c>
      <c r="D398" s="14">
        <f>D399</f>
        <v>18536300</v>
      </c>
      <c r="E398" s="14">
        <f>E399</f>
        <v>0</v>
      </c>
      <c r="F398" s="17">
        <f t="shared" si="28"/>
        <v>0</v>
      </c>
      <c r="G398" s="17"/>
    </row>
    <row r="399" spans="1:7" s="10" customFormat="1" ht="31.2" x14ac:dyDescent="0.3">
      <c r="A399" s="2" t="s">
        <v>682</v>
      </c>
      <c r="B399" s="3" t="s">
        <v>684</v>
      </c>
      <c r="C399" s="14">
        <v>0</v>
      </c>
      <c r="D399" s="14">
        <v>18536300</v>
      </c>
      <c r="E399" s="14">
        <v>0</v>
      </c>
      <c r="F399" s="17">
        <f t="shared" si="28"/>
        <v>0</v>
      </c>
      <c r="G399" s="17"/>
    </row>
    <row r="400" spans="1:7" s="10" customFormat="1" ht="31.2" x14ac:dyDescent="0.3">
      <c r="A400" s="2" t="s">
        <v>480</v>
      </c>
      <c r="B400" s="3" t="s">
        <v>481</v>
      </c>
      <c r="C400" s="14">
        <f>C401</f>
        <v>424657839.32999998</v>
      </c>
      <c r="D400" s="14">
        <f>D401</f>
        <v>1223695200</v>
      </c>
      <c r="E400" s="14">
        <f>E401</f>
        <v>607980063.75999999</v>
      </c>
      <c r="F400" s="17">
        <f t="shared" si="28"/>
        <v>49.68394611337856</v>
      </c>
      <c r="G400" s="17">
        <f t="shared" si="29"/>
        <v>143.16939602933857</v>
      </c>
    </row>
    <row r="401" spans="1:7" s="10" customFormat="1" ht="31.2" x14ac:dyDescent="0.3">
      <c r="A401" s="2" t="s">
        <v>354</v>
      </c>
      <c r="B401" s="3" t="s">
        <v>169</v>
      </c>
      <c r="C401" s="14">
        <v>424657839.32999998</v>
      </c>
      <c r="D401" s="14">
        <v>1223695200</v>
      </c>
      <c r="E401" s="14">
        <v>607980063.75999999</v>
      </c>
      <c r="F401" s="17">
        <f t="shared" si="28"/>
        <v>49.68394611337856</v>
      </c>
      <c r="G401" s="17">
        <f t="shared" si="29"/>
        <v>143.16939602933857</v>
      </c>
    </row>
    <row r="402" spans="1:7" s="10" customFormat="1" ht="31.2" x14ac:dyDescent="0.3">
      <c r="A402" s="2" t="s">
        <v>355</v>
      </c>
      <c r="B402" s="3" t="s">
        <v>37</v>
      </c>
      <c r="C402" s="14">
        <v>61148433.909999996</v>
      </c>
      <c r="D402" s="14">
        <v>93221200</v>
      </c>
      <c r="E402" s="14">
        <v>50521229.689999998</v>
      </c>
      <c r="F402" s="17">
        <f t="shared" ref="F402:F477" si="30">E402/D402*100</f>
        <v>54.195000375451073</v>
      </c>
      <c r="G402" s="17">
        <f t="shared" si="29"/>
        <v>82.620643669073488</v>
      </c>
    </row>
    <row r="403" spans="1:7" x14ac:dyDescent="0.3">
      <c r="A403" s="19" t="s">
        <v>356</v>
      </c>
      <c r="B403" s="20" t="s">
        <v>0</v>
      </c>
      <c r="C403" s="13">
        <f>C404+C405+C406+C408+C409+C411+C413+C415+C416+C418+C420+C422+C424+C426+C428+C430</f>
        <v>4962614141.3999996</v>
      </c>
      <c r="D403" s="13">
        <f>D404+D405+D406+D408+D409+D413+D415+D416+D418+D420+D422+D424+D426+D428+D430</f>
        <v>11289109200</v>
      </c>
      <c r="E403" s="13">
        <f>E404+E405+E406+E408+E409+E413+E415+E416+E418+E420+E422+E424+E426+E428+E430</f>
        <v>3628379485.6700001</v>
      </c>
      <c r="F403" s="18">
        <f t="shared" si="30"/>
        <v>32.14052961477244</v>
      </c>
      <c r="G403" s="18">
        <f t="shared" si="29"/>
        <v>73.114277723119542</v>
      </c>
    </row>
    <row r="404" spans="1:7" ht="46.8" x14ac:dyDescent="0.3">
      <c r="A404" s="2" t="s">
        <v>357</v>
      </c>
      <c r="B404" s="3" t="s">
        <v>178</v>
      </c>
      <c r="C404" s="14">
        <v>5389895.0899999999</v>
      </c>
      <c r="D404" s="14">
        <v>14913600</v>
      </c>
      <c r="E404" s="14">
        <v>4415791.16</v>
      </c>
      <c r="F404" s="17">
        <f t="shared" si="30"/>
        <v>29.609156474627184</v>
      </c>
      <c r="G404" s="17">
        <f t="shared" si="29"/>
        <v>81.927219106596752</v>
      </c>
    </row>
    <row r="405" spans="1:7" ht="46.8" x14ac:dyDescent="0.3">
      <c r="A405" s="2" t="s">
        <v>358</v>
      </c>
      <c r="B405" s="3" t="s">
        <v>179</v>
      </c>
      <c r="C405" s="14">
        <v>2367429.33</v>
      </c>
      <c r="D405" s="14">
        <v>6221200</v>
      </c>
      <c r="E405" s="14">
        <v>1693700.49</v>
      </c>
      <c r="F405" s="17">
        <f t="shared" si="30"/>
        <v>27.224659068989904</v>
      </c>
      <c r="G405" s="17">
        <f t="shared" si="29"/>
        <v>71.541754954940927</v>
      </c>
    </row>
    <row r="406" spans="1:7" ht="31.2" x14ac:dyDescent="0.3">
      <c r="A406" s="2" t="s">
        <v>482</v>
      </c>
      <c r="B406" s="3" t="s">
        <v>483</v>
      </c>
      <c r="C406" s="14">
        <f>C407</f>
        <v>102391892.86</v>
      </c>
      <c r="D406" s="14">
        <f>D407</f>
        <v>107253500</v>
      </c>
      <c r="E406" s="14">
        <f>E407</f>
        <v>97862934.439999998</v>
      </c>
      <c r="F406" s="17">
        <f t="shared" si="30"/>
        <v>91.244513642911414</v>
      </c>
      <c r="G406" s="17">
        <f t="shared" si="29"/>
        <v>95.576838855599206</v>
      </c>
    </row>
    <row r="407" spans="1:7" ht="46.8" x14ac:dyDescent="0.3">
      <c r="A407" s="2" t="s">
        <v>359</v>
      </c>
      <c r="B407" s="3" t="s">
        <v>38</v>
      </c>
      <c r="C407" s="14">
        <v>102391892.86</v>
      </c>
      <c r="D407" s="14">
        <v>107253500</v>
      </c>
      <c r="E407" s="14">
        <v>97862934.439999998</v>
      </c>
      <c r="F407" s="17">
        <f t="shared" si="30"/>
        <v>91.244513642911414</v>
      </c>
      <c r="G407" s="17">
        <f t="shared" si="29"/>
        <v>95.576838855599206</v>
      </c>
    </row>
    <row r="408" spans="1:7" ht="46.8" x14ac:dyDescent="0.3">
      <c r="A408" s="2" t="s">
        <v>360</v>
      </c>
      <c r="B408" s="3" t="s">
        <v>685</v>
      </c>
      <c r="C408" s="14">
        <v>137452000</v>
      </c>
      <c r="D408" s="14">
        <v>233218000</v>
      </c>
      <c r="E408" s="14">
        <v>158644420</v>
      </c>
      <c r="F408" s="17">
        <f t="shared" si="30"/>
        <v>68.024089049730293</v>
      </c>
      <c r="G408" s="17">
        <f t="shared" si="29"/>
        <v>115.41805139248611</v>
      </c>
    </row>
    <row r="409" spans="1:7" ht="35.25" customHeight="1" x14ac:dyDescent="0.3">
      <c r="A409" s="2" t="s">
        <v>484</v>
      </c>
      <c r="B409" s="3" t="s">
        <v>485</v>
      </c>
      <c r="C409" s="14">
        <f>C410</f>
        <v>127441300</v>
      </c>
      <c r="D409" s="14">
        <f>D410</f>
        <v>125613600</v>
      </c>
      <c r="E409" s="14">
        <f>E410</f>
        <v>91811350</v>
      </c>
      <c r="F409" s="17">
        <f t="shared" si="30"/>
        <v>73.09029436303075</v>
      </c>
      <c r="G409" s="17">
        <f t="shared" si="29"/>
        <v>72.042069564576011</v>
      </c>
    </row>
    <row r="410" spans="1:7" ht="46.8" x14ac:dyDescent="0.3">
      <c r="A410" s="2" t="s">
        <v>361</v>
      </c>
      <c r="B410" s="3" t="s">
        <v>39</v>
      </c>
      <c r="C410" s="14">
        <v>127441300</v>
      </c>
      <c r="D410" s="14">
        <v>125613600</v>
      </c>
      <c r="E410" s="14">
        <v>91811350</v>
      </c>
      <c r="F410" s="17">
        <f t="shared" si="30"/>
        <v>73.09029436303075</v>
      </c>
      <c r="G410" s="17">
        <f t="shared" si="29"/>
        <v>72.042069564576011</v>
      </c>
    </row>
    <row r="411" spans="1:7" ht="46.8" x14ac:dyDescent="0.3">
      <c r="A411" s="2" t="s">
        <v>962</v>
      </c>
      <c r="B411" s="3" t="s">
        <v>963</v>
      </c>
      <c r="C411" s="14">
        <f>C412</f>
        <v>1849230</v>
      </c>
      <c r="D411" s="14">
        <v>0</v>
      </c>
      <c r="E411" s="14">
        <v>0</v>
      </c>
      <c r="F411" s="17"/>
      <c r="G411" s="17">
        <f t="shared" si="29"/>
        <v>0</v>
      </c>
    </row>
    <row r="412" spans="1:7" ht="62.4" x14ac:dyDescent="0.3">
      <c r="A412" s="2" t="s">
        <v>964</v>
      </c>
      <c r="B412" s="3" t="s">
        <v>965</v>
      </c>
      <c r="C412" s="14">
        <v>1849230</v>
      </c>
      <c r="D412" s="14">
        <v>0</v>
      </c>
      <c r="E412" s="14">
        <v>0</v>
      </c>
      <c r="F412" s="17"/>
      <c r="G412" s="17">
        <f t="shared" si="29"/>
        <v>0</v>
      </c>
    </row>
    <row r="413" spans="1:7" ht="156" x14ac:dyDescent="0.3">
      <c r="A413" s="2" t="s">
        <v>486</v>
      </c>
      <c r="B413" s="3" t="s">
        <v>686</v>
      </c>
      <c r="C413" s="14">
        <f>C414</f>
        <v>1532625</v>
      </c>
      <c r="D413" s="14">
        <f>D414</f>
        <v>3777600</v>
      </c>
      <c r="E413" s="14">
        <f>E414</f>
        <v>1545166.65</v>
      </c>
      <c r="F413" s="17">
        <f t="shared" si="30"/>
        <v>40.903395012706476</v>
      </c>
      <c r="G413" s="17">
        <f t="shared" si="29"/>
        <v>100.81831172008808</v>
      </c>
    </row>
    <row r="414" spans="1:7" ht="156" x14ac:dyDescent="0.3">
      <c r="A414" s="2" t="s">
        <v>362</v>
      </c>
      <c r="B414" s="3" t="s">
        <v>687</v>
      </c>
      <c r="C414" s="14">
        <v>1532625</v>
      </c>
      <c r="D414" s="14">
        <v>3777600</v>
      </c>
      <c r="E414" s="14">
        <v>1545166.65</v>
      </c>
      <c r="F414" s="17">
        <f t="shared" si="30"/>
        <v>40.903395012706476</v>
      </c>
      <c r="G414" s="17">
        <f t="shared" si="29"/>
        <v>100.81831172008808</v>
      </c>
    </row>
    <row r="415" spans="1:7" ht="46.8" x14ac:dyDescent="0.3">
      <c r="A415" s="2" t="s">
        <v>688</v>
      </c>
      <c r="B415" s="3" t="s">
        <v>170</v>
      </c>
      <c r="C415" s="14">
        <v>29000</v>
      </c>
      <c r="D415" s="14">
        <v>22500</v>
      </c>
      <c r="E415" s="14">
        <v>26500</v>
      </c>
      <c r="F415" s="17">
        <f t="shared" si="30"/>
        <v>117.77777777777779</v>
      </c>
      <c r="G415" s="17">
        <f t="shared" si="29"/>
        <v>91.379310344827587</v>
      </c>
    </row>
    <row r="416" spans="1:7" ht="53.4" customHeight="1" x14ac:dyDescent="0.3">
      <c r="A416" s="2" t="s">
        <v>812</v>
      </c>
      <c r="B416" s="3" t="s">
        <v>810</v>
      </c>
      <c r="C416" s="14">
        <f>C417</f>
        <v>0</v>
      </c>
      <c r="D416" s="14">
        <f>D417</f>
        <v>19500000</v>
      </c>
      <c r="E416" s="14">
        <f>E417</f>
        <v>19500000</v>
      </c>
      <c r="F416" s="17">
        <f t="shared" si="30"/>
        <v>100</v>
      </c>
      <c r="G416" s="17"/>
    </row>
    <row r="417" spans="1:7" ht="67.2" customHeight="1" x14ac:dyDescent="0.3">
      <c r="A417" s="2" t="s">
        <v>812</v>
      </c>
      <c r="B417" s="3" t="s">
        <v>811</v>
      </c>
      <c r="C417" s="14">
        <v>0</v>
      </c>
      <c r="D417" s="14">
        <v>19500000</v>
      </c>
      <c r="E417" s="14">
        <v>19500000</v>
      </c>
      <c r="F417" s="17">
        <f t="shared" si="30"/>
        <v>100</v>
      </c>
      <c r="G417" s="17"/>
    </row>
    <row r="418" spans="1:7" ht="46.8" x14ac:dyDescent="0.3">
      <c r="A418" s="2" t="s">
        <v>718</v>
      </c>
      <c r="B418" s="3" t="s">
        <v>716</v>
      </c>
      <c r="C418" s="14">
        <f>C419</f>
        <v>0</v>
      </c>
      <c r="D418" s="14">
        <f>D419</f>
        <v>576916200</v>
      </c>
      <c r="E418" s="14">
        <f>E419</f>
        <v>331455027.60000002</v>
      </c>
      <c r="F418" s="17">
        <f t="shared" si="30"/>
        <v>57.452889622444303</v>
      </c>
      <c r="G418" s="17"/>
    </row>
    <row r="419" spans="1:7" ht="46.8" x14ac:dyDescent="0.3">
      <c r="A419" s="2" t="s">
        <v>719</v>
      </c>
      <c r="B419" s="3" t="s">
        <v>717</v>
      </c>
      <c r="C419" s="14">
        <v>0</v>
      </c>
      <c r="D419" s="14">
        <v>576916200</v>
      </c>
      <c r="E419" s="14">
        <v>331455027.60000002</v>
      </c>
      <c r="F419" s="17">
        <f t="shared" si="30"/>
        <v>57.452889622444303</v>
      </c>
      <c r="G419" s="17"/>
    </row>
    <row r="420" spans="1:7" ht="46.8" x14ac:dyDescent="0.3">
      <c r="A420" s="2" t="s">
        <v>487</v>
      </c>
      <c r="B420" s="3" t="s">
        <v>488</v>
      </c>
      <c r="C420" s="14">
        <f>C421</f>
        <v>527672563.29000002</v>
      </c>
      <c r="D420" s="14">
        <f>D421</f>
        <v>1256000000</v>
      </c>
      <c r="E420" s="14">
        <f>E421</f>
        <v>630975222.17999995</v>
      </c>
      <c r="F420" s="17">
        <f t="shared" si="30"/>
        <v>50.236880746815281</v>
      </c>
      <c r="G420" s="17">
        <f t="shared" si="29"/>
        <v>119.57703812491506</v>
      </c>
    </row>
    <row r="421" spans="1:7" ht="51.6" customHeight="1" x14ac:dyDescent="0.3">
      <c r="A421" s="2" t="s">
        <v>363</v>
      </c>
      <c r="B421" s="3" t="s">
        <v>22</v>
      </c>
      <c r="C421" s="14">
        <v>527672563.29000002</v>
      </c>
      <c r="D421" s="14">
        <v>1256000000</v>
      </c>
      <c r="E421" s="14">
        <v>630975222.17999995</v>
      </c>
      <c r="F421" s="17">
        <f t="shared" si="30"/>
        <v>50.236880746815281</v>
      </c>
      <c r="G421" s="17">
        <f t="shared" si="29"/>
        <v>119.57703812491506</v>
      </c>
    </row>
    <row r="422" spans="1:7" ht="46.8" x14ac:dyDescent="0.3">
      <c r="A422" s="2" t="s">
        <v>489</v>
      </c>
      <c r="B422" s="3" t="s">
        <v>490</v>
      </c>
      <c r="C422" s="14">
        <f>C423</f>
        <v>3637124579.4699998</v>
      </c>
      <c r="D422" s="14">
        <f>D423</f>
        <v>8410352500</v>
      </c>
      <c r="E422" s="14">
        <f>E423</f>
        <v>1783968845.3499999</v>
      </c>
      <c r="F422" s="17">
        <f t="shared" si="30"/>
        <v>21.211582336768881</v>
      </c>
      <c r="G422" s="17">
        <f t="shared" si="29"/>
        <v>49.048879310313836</v>
      </c>
    </row>
    <row r="423" spans="1:7" ht="46.8" x14ac:dyDescent="0.3">
      <c r="A423" s="2" t="s">
        <v>364</v>
      </c>
      <c r="B423" s="3" t="s">
        <v>171</v>
      </c>
      <c r="C423" s="14">
        <v>3637124579.4699998</v>
      </c>
      <c r="D423" s="14">
        <v>8410352500</v>
      </c>
      <c r="E423" s="14">
        <v>1783968845.3499999</v>
      </c>
      <c r="F423" s="17">
        <f t="shared" si="30"/>
        <v>21.211582336768881</v>
      </c>
      <c r="G423" s="17">
        <f t="shared" si="29"/>
        <v>49.048879310313836</v>
      </c>
    </row>
    <row r="424" spans="1:7" ht="31.2" x14ac:dyDescent="0.3">
      <c r="A424" s="2" t="s">
        <v>537</v>
      </c>
      <c r="B424" s="3" t="s">
        <v>539</v>
      </c>
      <c r="C424" s="14">
        <f>C425</f>
        <v>300000</v>
      </c>
      <c r="D424" s="14">
        <f>D425</f>
        <v>300000</v>
      </c>
      <c r="E424" s="14">
        <f>E425</f>
        <v>300000</v>
      </c>
      <c r="F424" s="17">
        <f t="shared" si="30"/>
        <v>100</v>
      </c>
      <c r="G424" s="17">
        <f t="shared" si="29"/>
        <v>100</v>
      </c>
    </row>
    <row r="425" spans="1:7" ht="31.2" x14ac:dyDescent="0.3">
      <c r="A425" s="2" t="s">
        <v>538</v>
      </c>
      <c r="B425" s="3" t="s">
        <v>540</v>
      </c>
      <c r="C425" s="14">
        <v>300000</v>
      </c>
      <c r="D425" s="14">
        <v>300000</v>
      </c>
      <c r="E425" s="14">
        <v>300000</v>
      </c>
      <c r="F425" s="17">
        <f t="shared" si="30"/>
        <v>100</v>
      </c>
      <c r="G425" s="17">
        <f t="shared" si="29"/>
        <v>100</v>
      </c>
    </row>
    <row r="426" spans="1:7" ht="37.200000000000003" customHeight="1" x14ac:dyDescent="0.3">
      <c r="A426" s="2" t="s">
        <v>815</v>
      </c>
      <c r="B426" s="3" t="s">
        <v>813</v>
      </c>
      <c r="C426" s="14">
        <f>C427</f>
        <v>0</v>
      </c>
      <c r="D426" s="14">
        <f>D427</f>
        <v>5000000</v>
      </c>
      <c r="E426" s="14">
        <f>E427</f>
        <v>256665</v>
      </c>
      <c r="F426" s="17">
        <f t="shared" si="30"/>
        <v>5.1332999999999993</v>
      </c>
      <c r="G426" s="17"/>
    </row>
    <row r="427" spans="1:7" ht="37.200000000000003" customHeight="1" x14ac:dyDescent="0.3">
      <c r="A427" s="2" t="s">
        <v>816</v>
      </c>
      <c r="B427" s="3" t="s">
        <v>814</v>
      </c>
      <c r="C427" s="14">
        <v>0</v>
      </c>
      <c r="D427" s="14">
        <v>5000000</v>
      </c>
      <c r="E427" s="14">
        <v>256665</v>
      </c>
      <c r="F427" s="17">
        <f t="shared" si="30"/>
        <v>5.1332999999999993</v>
      </c>
      <c r="G427" s="17"/>
    </row>
    <row r="428" spans="1:7" ht="50.25" customHeight="1" x14ac:dyDescent="0.3">
      <c r="A428" s="2" t="s">
        <v>491</v>
      </c>
      <c r="B428" s="3" t="s">
        <v>492</v>
      </c>
      <c r="C428" s="14">
        <f>C429</f>
        <v>256880</v>
      </c>
      <c r="D428" s="14">
        <f>D429</f>
        <v>373700</v>
      </c>
      <c r="E428" s="14">
        <f>E429</f>
        <v>373700</v>
      </c>
      <c r="F428" s="17">
        <f t="shared" si="30"/>
        <v>100</v>
      </c>
      <c r="G428" s="17">
        <f t="shared" si="29"/>
        <v>145.47648707567734</v>
      </c>
    </row>
    <row r="429" spans="1:7" ht="62.4" x14ac:dyDescent="0.3">
      <c r="A429" s="2" t="s">
        <v>365</v>
      </c>
      <c r="B429" s="3" t="s">
        <v>40</v>
      </c>
      <c r="C429" s="14">
        <v>256880</v>
      </c>
      <c r="D429" s="14">
        <v>373700</v>
      </c>
      <c r="E429" s="14">
        <v>373700</v>
      </c>
      <c r="F429" s="17">
        <f t="shared" si="30"/>
        <v>100</v>
      </c>
      <c r="G429" s="17">
        <f t="shared" si="29"/>
        <v>145.47648707567734</v>
      </c>
    </row>
    <row r="430" spans="1:7" ht="31.2" x14ac:dyDescent="0.3">
      <c r="A430" s="2" t="s">
        <v>689</v>
      </c>
      <c r="B430" s="3" t="s">
        <v>691</v>
      </c>
      <c r="C430" s="14">
        <f>C431</f>
        <v>418806746.36000001</v>
      </c>
      <c r="D430" s="14">
        <f>D431</f>
        <v>529646800</v>
      </c>
      <c r="E430" s="14">
        <f>E431</f>
        <v>505550162.80000001</v>
      </c>
      <c r="F430" s="17">
        <f t="shared" si="30"/>
        <v>95.450432778976477</v>
      </c>
      <c r="G430" s="17">
        <f t="shared" si="29"/>
        <v>120.71203895207472</v>
      </c>
    </row>
    <row r="431" spans="1:7" ht="37.799999999999997" customHeight="1" x14ac:dyDescent="0.3">
      <c r="A431" s="2" t="s">
        <v>690</v>
      </c>
      <c r="B431" s="3" t="s">
        <v>692</v>
      </c>
      <c r="C431" s="14">
        <v>418806746.36000001</v>
      </c>
      <c r="D431" s="14">
        <v>529646800</v>
      </c>
      <c r="E431" s="14">
        <v>505550162.80000001</v>
      </c>
      <c r="F431" s="17">
        <f t="shared" si="30"/>
        <v>95.450432778976477</v>
      </c>
      <c r="G431" s="17">
        <f t="shared" si="29"/>
        <v>120.71203895207472</v>
      </c>
    </row>
    <row r="432" spans="1:7" ht="18" customHeight="1" x14ac:dyDescent="0.3">
      <c r="A432" s="19" t="s">
        <v>366</v>
      </c>
      <c r="B432" s="20" t="s">
        <v>41</v>
      </c>
      <c r="C432" s="13">
        <f>C434</f>
        <v>32134694.77</v>
      </c>
      <c r="D432" s="13">
        <f>D434</f>
        <v>166643585.47</v>
      </c>
      <c r="E432" s="13">
        <f>E433</f>
        <v>3913210.41</v>
      </c>
      <c r="F432" s="18">
        <f t="shared" si="30"/>
        <v>2.3482514487210642</v>
      </c>
      <c r="G432" s="18">
        <f t="shared" si="29"/>
        <v>12.177524753255966</v>
      </c>
    </row>
    <row r="433" spans="1:7" ht="31.2" x14ac:dyDescent="0.3">
      <c r="A433" s="2" t="s">
        <v>502</v>
      </c>
      <c r="B433" s="15" t="s">
        <v>493</v>
      </c>
      <c r="C433" s="14">
        <f>C434</f>
        <v>32134694.77</v>
      </c>
      <c r="D433" s="14">
        <f>D434</f>
        <v>166643585.47</v>
      </c>
      <c r="E433" s="14">
        <f>E434</f>
        <v>3913210.41</v>
      </c>
      <c r="F433" s="17">
        <f t="shared" si="30"/>
        <v>2.3482514487210642</v>
      </c>
      <c r="G433" s="17">
        <f t="shared" si="29"/>
        <v>12.177524753255966</v>
      </c>
    </row>
    <row r="434" spans="1:7" ht="93.6" x14ac:dyDescent="0.3">
      <c r="A434" s="2" t="s">
        <v>367</v>
      </c>
      <c r="B434" s="3" t="s">
        <v>42</v>
      </c>
      <c r="C434" s="14">
        <v>32134694.77</v>
      </c>
      <c r="D434" s="14">
        <v>166643585.47</v>
      </c>
      <c r="E434" s="14">
        <v>3913210.41</v>
      </c>
      <c r="F434" s="17">
        <f t="shared" si="30"/>
        <v>2.3482514487210642</v>
      </c>
      <c r="G434" s="17">
        <f t="shared" si="29"/>
        <v>12.177524753255966</v>
      </c>
    </row>
    <row r="435" spans="1:7" ht="78" x14ac:dyDescent="0.3">
      <c r="A435" s="19" t="s">
        <v>498</v>
      </c>
      <c r="B435" s="16" t="s">
        <v>159</v>
      </c>
      <c r="C435" s="13">
        <f>C436</f>
        <v>16945158.68</v>
      </c>
      <c r="D435" s="13">
        <f>D436</f>
        <v>107021682.29000001</v>
      </c>
      <c r="E435" s="13">
        <f>E436</f>
        <v>163806222.80000004</v>
      </c>
      <c r="F435" s="18">
        <f t="shared" si="30"/>
        <v>153.05891226427295</v>
      </c>
      <c r="G435" s="18">
        <f t="shared" si="29"/>
        <v>966.68450200668201</v>
      </c>
    </row>
    <row r="436" spans="1:7" ht="66.75" customHeight="1" x14ac:dyDescent="0.3">
      <c r="A436" s="2" t="s">
        <v>499</v>
      </c>
      <c r="B436" s="15" t="s">
        <v>500</v>
      </c>
      <c r="C436" s="14">
        <f>C437</f>
        <v>16945158.68</v>
      </c>
      <c r="D436" s="14">
        <f>D437</f>
        <v>107021682.29000001</v>
      </c>
      <c r="E436" s="14">
        <f>E437</f>
        <v>163806222.80000004</v>
      </c>
      <c r="F436" s="17">
        <f t="shared" si="30"/>
        <v>153.05891226427295</v>
      </c>
      <c r="G436" s="17">
        <f t="shared" si="29"/>
        <v>966.68450200668201</v>
      </c>
    </row>
    <row r="437" spans="1:7" ht="62.4" x14ac:dyDescent="0.3">
      <c r="A437" s="2" t="s">
        <v>503</v>
      </c>
      <c r="B437" s="15" t="s">
        <v>504</v>
      </c>
      <c r="C437" s="14">
        <f>C438+C442+C443+C444+C445+C446+C447</f>
        <v>16945158.68</v>
      </c>
      <c r="D437" s="14">
        <f t="shared" ref="D437" si="31">D438+D442+D443+D444+D445+D447</f>
        <v>107021682.29000001</v>
      </c>
      <c r="E437" s="14">
        <f>E438+E442+E443+E444+E445+E447</f>
        <v>163806222.80000004</v>
      </c>
      <c r="F437" s="17">
        <f t="shared" si="30"/>
        <v>153.05891226427295</v>
      </c>
      <c r="G437" s="17">
        <f t="shared" si="29"/>
        <v>966.68450200668201</v>
      </c>
    </row>
    <row r="438" spans="1:7" ht="31.2" x14ac:dyDescent="0.3">
      <c r="A438" s="2" t="s">
        <v>505</v>
      </c>
      <c r="B438" s="15" t="s">
        <v>494</v>
      </c>
      <c r="C438" s="14">
        <f>C439+C440+C441</f>
        <v>15675546.960000001</v>
      </c>
      <c r="D438" s="14">
        <f>D439+D440+D441</f>
        <v>105729657.14</v>
      </c>
      <c r="E438" s="14">
        <f>E439+E440+E441</f>
        <v>160540800.86000001</v>
      </c>
      <c r="F438" s="17">
        <f t="shared" si="30"/>
        <v>151.84084125745611</v>
      </c>
      <c r="G438" s="17">
        <f t="shared" si="29"/>
        <v>1024.1480011489182</v>
      </c>
    </row>
    <row r="439" spans="1:7" ht="31.2" x14ac:dyDescent="0.3">
      <c r="A439" s="2" t="s">
        <v>506</v>
      </c>
      <c r="B439" s="15" t="s">
        <v>495</v>
      </c>
      <c r="C439" s="14">
        <v>4559010.63</v>
      </c>
      <c r="D439" s="14">
        <v>0</v>
      </c>
      <c r="E439" s="14">
        <v>36336716.100000001</v>
      </c>
      <c r="F439" s="17"/>
      <c r="G439" s="17">
        <f t="shared" si="29"/>
        <v>797.03073866269983</v>
      </c>
    </row>
    <row r="440" spans="1:7" ht="31.2" x14ac:dyDescent="0.3">
      <c r="A440" s="2" t="s">
        <v>507</v>
      </c>
      <c r="B440" s="15" t="s">
        <v>496</v>
      </c>
      <c r="C440" s="14">
        <v>4538115.78</v>
      </c>
      <c r="D440" s="14">
        <v>0</v>
      </c>
      <c r="E440" s="14">
        <v>12891575.859999999</v>
      </c>
      <c r="F440" s="17"/>
      <c r="G440" s="17">
        <f t="shared" si="29"/>
        <v>284.07331335208903</v>
      </c>
    </row>
    <row r="441" spans="1:7" ht="31.2" x14ac:dyDescent="0.3">
      <c r="A441" s="2" t="s">
        <v>508</v>
      </c>
      <c r="B441" s="15" t="s">
        <v>497</v>
      </c>
      <c r="C441" s="14">
        <v>6578420.5499999998</v>
      </c>
      <c r="D441" s="14">
        <v>105729657.14</v>
      </c>
      <c r="E441" s="14">
        <v>111312508.90000001</v>
      </c>
      <c r="F441" s="17">
        <f t="shared" si="30"/>
        <v>105.28030820397684</v>
      </c>
      <c r="G441" s="17">
        <f t="shared" si="29"/>
        <v>1692.0856314058547</v>
      </c>
    </row>
    <row r="442" spans="1:7" ht="55.8" customHeight="1" x14ac:dyDescent="0.3">
      <c r="A442" s="2" t="s">
        <v>821</v>
      </c>
      <c r="B442" s="15" t="s">
        <v>817</v>
      </c>
      <c r="C442" s="14">
        <v>0</v>
      </c>
      <c r="D442" s="14">
        <v>0</v>
      </c>
      <c r="E442" s="14">
        <v>94785.37</v>
      </c>
      <c r="F442" s="17"/>
      <c r="G442" s="17"/>
    </row>
    <row r="443" spans="1:7" ht="67.8" customHeight="1" x14ac:dyDescent="0.3">
      <c r="A443" s="2" t="s">
        <v>822</v>
      </c>
      <c r="B443" s="15" t="s">
        <v>818</v>
      </c>
      <c r="C443" s="14">
        <v>0</v>
      </c>
      <c r="D443" s="14">
        <v>0</v>
      </c>
      <c r="E443" s="14">
        <v>47066.18</v>
      </c>
      <c r="F443" s="17"/>
      <c r="G443" s="17"/>
    </row>
    <row r="444" spans="1:7" ht="56.4" customHeight="1" x14ac:dyDescent="0.3">
      <c r="A444" s="2" t="s">
        <v>866</v>
      </c>
      <c r="B444" s="15" t="s">
        <v>867</v>
      </c>
      <c r="C444" s="14">
        <v>0</v>
      </c>
      <c r="D444" s="14">
        <v>0</v>
      </c>
      <c r="E444" s="14">
        <v>1650082.53</v>
      </c>
      <c r="F444" s="17"/>
      <c r="G444" s="17"/>
    </row>
    <row r="445" spans="1:7" ht="68.400000000000006" customHeight="1" x14ac:dyDescent="0.3">
      <c r="A445" s="2" t="s">
        <v>823</v>
      </c>
      <c r="B445" s="15" t="s">
        <v>819</v>
      </c>
      <c r="C445" s="14">
        <v>0</v>
      </c>
      <c r="D445" s="14">
        <v>0</v>
      </c>
      <c r="E445" s="14">
        <v>1512.36</v>
      </c>
      <c r="F445" s="17"/>
      <c r="G445" s="17"/>
    </row>
    <row r="446" spans="1:7" ht="46.8" x14ac:dyDescent="0.3">
      <c r="A446" s="2" t="s">
        <v>966</v>
      </c>
      <c r="B446" s="15" t="s">
        <v>967</v>
      </c>
      <c r="C446" s="14">
        <v>24867.49</v>
      </c>
      <c r="D446" s="14">
        <v>0</v>
      </c>
      <c r="E446" s="14">
        <v>0</v>
      </c>
      <c r="F446" s="17"/>
      <c r="G446" s="17">
        <f t="shared" si="29"/>
        <v>0</v>
      </c>
    </row>
    <row r="447" spans="1:7" ht="52.8" customHeight="1" x14ac:dyDescent="0.3">
      <c r="A447" s="2" t="s">
        <v>509</v>
      </c>
      <c r="B447" s="15" t="s">
        <v>820</v>
      </c>
      <c r="C447" s="14">
        <v>1244744.23</v>
      </c>
      <c r="D447" s="14">
        <v>1292025.1499999999</v>
      </c>
      <c r="E447" s="14">
        <v>1471975.5</v>
      </c>
      <c r="F447" s="17">
        <f t="shared" si="30"/>
        <v>113.92777454835148</v>
      </c>
      <c r="G447" s="17">
        <f t="shared" si="29"/>
        <v>118.25525794965928</v>
      </c>
    </row>
    <row r="448" spans="1:7" ht="46.8" x14ac:dyDescent="0.3">
      <c r="A448" s="19" t="s">
        <v>368</v>
      </c>
      <c r="B448" s="20" t="s">
        <v>160</v>
      </c>
      <c r="C448" s="13">
        <f>C449</f>
        <v>-10470277.009999998</v>
      </c>
      <c r="D448" s="13">
        <f>D449</f>
        <v>-1067343.8199999998</v>
      </c>
      <c r="E448" s="13">
        <f>E449</f>
        <v>-38671919.540000007</v>
      </c>
      <c r="F448" s="18">
        <f t="shared" si="30"/>
        <v>3623.1923411520775</v>
      </c>
      <c r="G448" s="18">
        <f t="shared" si="29"/>
        <v>369.34953586294858</v>
      </c>
    </row>
    <row r="449" spans="1:7" ht="39" customHeight="1" x14ac:dyDescent="0.3">
      <c r="A449" s="2" t="s">
        <v>510</v>
      </c>
      <c r="B449" s="3" t="s">
        <v>511</v>
      </c>
      <c r="C449" s="14">
        <f>SUM(C450:C494)</f>
        <v>-10470277.009999998</v>
      </c>
      <c r="D449" s="14">
        <f>SUM(D450:D494)</f>
        <v>-1067343.8199999998</v>
      </c>
      <c r="E449" s="14">
        <f>SUM(E450:E494)</f>
        <v>-38671919.540000007</v>
      </c>
      <c r="F449" s="17">
        <f t="shared" si="30"/>
        <v>3623.1923411520775</v>
      </c>
      <c r="G449" s="17">
        <f t="shared" si="29"/>
        <v>369.34953586294858</v>
      </c>
    </row>
    <row r="450" spans="1:7" ht="46.8" x14ac:dyDescent="0.3">
      <c r="A450" s="2" t="s">
        <v>513</v>
      </c>
      <c r="B450" s="15" t="s">
        <v>512</v>
      </c>
      <c r="C450" s="14">
        <v>-15281.32</v>
      </c>
      <c r="D450" s="14">
        <v>0</v>
      </c>
      <c r="E450" s="14">
        <v>-21202.85</v>
      </c>
      <c r="F450" s="17"/>
      <c r="G450" s="17">
        <f t="shared" si="29"/>
        <v>138.75012106284009</v>
      </c>
    </row>
    <row r="451" spans="1:7" ht="38.4" customHeight="1" x14ac:dyDescent="0.3">
      <c r="A451" s="2" t="s">
        <v>868</v>
      </c>
      <c r="B451" s="3" t="s">
        <v>869</v>
      </c>
      <c r="C451" s="14">
        <v>0</v>
      </c>
      <c r="D451" s="14">
        <v>0</v>
      </c>
      <c r="E451" s="14">
        <v>-7652.94</v>
      </c>
      <c r="F451" s="17"/>
      <c r="G451" s="17"/>
    </row>
    <row r="452" spans="1:7" ht="46.8" x14ac:dyDescent="0.3">
      <c r="A452" s="2" t="s">
        <v>968</v>
      </c>
      <c r="B452" s="15" t="s">
        <v>969</v>
      </c>
      <c r="C452" s="14">
        <v>-259035</v>
      </c>
      <c r="D452" s="14">
        <v>0</v>
      </c>
      <c r="E452" s="14">
        <v>0</v>
      </c>
      <c r="F452" s="17"/>
      <c r="G452" s="17">
        <f t="shared" si="29"/>
        <v>0</v>
      </c>
    </row>
    <row r="453" spans="1:7" ht="33" customHeight="1" x14ac:dyDescent="0.3">
      <c r="A453" s="2" t="s">
        <v>515</v>
      </c>
      <c r="B453" s="15" t="s">
        <v>514</v>
      </c>
      <c r="C453" s="14">
        <v>-32857.82</v>
      </c>
      <c r="D453" s="14">
        <v>0</v>
      </c>
      <c r="E453" s="14">
        <v>-19810.080000000002</v>
      </c>
      <c r="F453" s="17"/>
      <c r="G453" s="17">
        <f t="shared" ref="G453:G495" si="32">E453/C453*100</f>
        <v>60.290305321533808</v>
      </c>
    </row>
    <row r="454" spans="1:7" ht="31.2" x14ac:dyDescent="0.3">
      <c r="A454" s="2" t="s">
        <v>516</v>
      </c>
      <c r="B454" s="15" t="s">
        <v>517</v>
      </c>
      <c r="C454" s="14">
        <v>-35673.129999999997</v>
      </c>
      <c r="D454" s="14">
        <v>0</v>
      </c>
      <c r="E454" s="14">
        <v>-108641.81</v>
      </c>
      <c r="F454" s="17"/>
      <c r="G454" s="17">
        <f t="shared" si="32"/>
        <v>304.54801695281577</v>
      </c>
    </row>
    <row r="455" spans="1:7" ht="31.2" x14ac:dyDescent="0.3">
      <c r="A455" s="2" t="s">
        <v>519</v>
      </c>
      <c r="B455" s="15" t="s">
        <v>518</v>
      </c>
      <c r="C455" s="14">
        <v>-59797.85</v>
      </c>
      <c r="D455" s="14">
        <v>0</v>
      </c>
      <c r="E455" s="14">
        <v>-17361.23</v>
      </c>
      <c r="F455" s="17"/>
      <c r="G455" s="17">
        <f t="shared" si="32"/>
        <v>29.033201026458311</v>
      </c>
    </row>
    <row r="456" spans="1:7" ht="46.8" x14ac:dyDescent="0.3">
      <c r="A456" s="2" t="s">
        <v>521</v>
      </c>
      <c r="B456" s="15" t="s">
        <v>520</v>
      </c>
      <c r="C456" s="14">
        <v>-283223.09000000003</v>
      </c>
      <c r="D456" s="14">
        <v>0</v>
      </c>
      <c r="E456" s="14">
        <v>-240539.41</v>
      </c>
      <c r="F456" s="17"/>
      <c r="G456" s="17">
        <f t="shared" si="32"/>
        <v>84.929307847040292</v>
      </c>
    </row>
    <row r="457" spans="1:7" ht="46.8" x14ac:dyDescent="0.3">
      <c r="A457" s="2" t="s">
        <v>522</v>
      </c>
      <c r="B457" s="15" t="s">
        <v>523</v>
      </c>
      <c r="C457" s="14">
        <v>-71633.31</v>
      </c>
      <c r="D457" s="14">
        <v>0</v>
      </c>
      <c r="E457" s="14">
        <v>-152482.81</v>
      </c>
      <c r="F457" s="17"/>
      <c r="G457" s="17">
        <f t="shared" si="32"/>
        <v>212.86578827643172</v>
      </c>
    </row>
    <row r="458" spans="1:7" ht="78" x14ac:dyDescent="0.3">
      <c r="A458" s="2" t="s">
        <v>970</v>
      </c>
      <c r="B458" s="15" t="s">
        <v>971</v>
      </c>
      <c r="C458" s="14">
        <v>-585878.49</v>
      </c>
      <c r="D458" s="14">
        <v>0</v>
      </c>
      <c r="E458" s="14">
        <v>0</v>
      </c>
      <c r="F458" s="17"/>
      <c r="G458" s="17">
        <f t="shared" si="32"/>
        <v>0</v>
      </c>
    </row>
    <row r="459" spans="1:7" ht="31.2" x14ac:dyDescent="0.3">
      <c r="A459" s="2" t="s">
        <v>972</v>
      </c>
      <c r="B459" s="15" t="s">
        <v>973</v>
      </c>
      <c r="C459" s="14">
        <v>-1038603.81</v>
      </c>
      <c r="D459" s="14">
        <v>0</v>
      </c>
      <c r="E459" s="14">
        <v>0</v>
      </c>
      <c r="F459" s="17"/>
      <c r="G459" s="17">
        <f t="shared" si="32"/>
        <v>0</v>
      </c>
    </row>
    <row r="460" spans="1:7" ht="38.4" customHeight="1" x14ac:dyDescent="0.3">
      <c r="A460" s="2" t="s">
        <v>826</v>
      </c>
      <c r="B460" s="15" t="s">
        <v>824</v>
      </c>
      <c r="C460" s="14">
        <v>0</v>
      </c>
      <c r="D460" s="14">
        <v>0</v>
      </c>
      <c r="E460" s="14">
        <v>-94785.37</v>
      </c>
      <c r="F460" s="17"/>
      <c r="G460" s="17"/>
    </row>
    <row r="461" spans="1:7" ht="36.6" customHeight="1" x14ac:dyDescent="0.3">
      <c r="A461" s="2" t="s">
        <v>827</v>
      </c>
      <c r="B461" s="15" t="s">
        <v>825</v>
      </c>
      <c r="C461" s="14">
        <v>0</v>
      </c>
      <c r="D461" s="14">
        <v>0</v>
      </c>
      <c r="E461" s="14">
        <v>-469646.34</v>
      </c>
      <c r="F461" s="17"/>
      <c r="G461" s="17"/>
    </row>
    <row r="462" spans="1:7" ht="68.400000000000006" customHeight="1" x14ac:dyDescent="0.3">
      <c r="A462" s="2" t="s">
        <v>829</v>
      </c>
      <c r="B462" s="15" t="s">
        <v>828</v>
      </c>
      <c r="C462" s="14">
        <v>0</v>
      </c>
      <c r="D462" s="14">
        <v>-40277.93</v>
      </c>
      <c r="E462" s="14">
        <v>-83578.86</v>
      </c>
      <c r="F462" s="17">
        <f t="shared" si="30"/>
        <v>207.50535094529434</v>
      </c>
      <c r="G462" s="17"/>
    </row>
    <row r="463" spans="1:7" ht="46.8" x14ac:dyDescent="0.3">
      <c r="A463" s="2" t="s">
        <v>870</v>
      </c>
      <c r="B463" s="15" t="s">
        <v>871</v>
      </c>
      <c r="C463" s="14">
        <v>-441363.25</v>
      </c>
      <c r="D463" s="14">
        <v>0</v>
      </c>
      <c r="E463" s="14">
        <v>-644510.4</v>
      </c>
      <c r="F463" s="17"/>
      <c r="G463" s="17">
        <f t="shared" si="32"/>
        <v>146.02720095069083</v>
      </c>
    </row>
    <row r="464" spans="1:7" ht="62.4" x14ac:dyDescent="0.3">
      <c r="A464" s="2" t="s">
        <v>974</v>
      </c>
      <c r="B464" s="3" t="s">
        <v>975</v>
      </c>
      <c r="C464" s="14">
        <v>-9493.85</v>
      </c>
      <c r="D464" s="14">
        <v>0</v>
      </c>
      <c r="E464" s="14">
        <v>0</v>
      </c>
      <c r="F464" s="17"/>
      <c r="G464" s="17">
        <f t="shared" si="32"/>
        <v>0</v>
      </c>
    </row>
    <row r="465" spans="1:7" ht="54" customHeight="1" x14ac:dyDescent="0.3">
      <c r="A465" s="2" t="s">
        <v>833</v>
      </c>
      <c r="B465" s="15" t="s">
        <v>830</v>
      </c>
      <c r="C465" s="14">
        <v>0</v>
      </c>
      <c r="D465" s="14">
        <v>0</v>
      </c>
      <c r="E465" s="14">
        <v>-3340.71</v>
      </c>
      <c r="F465" s="17"/>
      <c r="G465" s="17"/>
    </row>
    <row r="466" spans="1:7" ht="31.2" x14ac:dyDescent="0.3">
      <c r="A466" s="2" t="s">
        <v>976</v>
      </c>
      <c r="B466" s="3" t="s">
        <v>977</v>
      </c>
      <c r="C466" s="14">
        <v>-6227.56</v>
      </c>
      <c r="D466" s="14">
        <v>0</v>
      </c>
      <c r="E466" s="14">
        <v>0</v>
      </c>
      <c r="F466" s="17"/>
      <c r="G466" s="17">
        <f t="shared" si="32"/>
        <v>0</v>
      </c>
    </row>
    <row r="467" spans="1:7" ht="52.8" customHeight="1" x14ac:dyDescent="0.3">
      <c r="A467" s="2" t="s">
        <v>834</v>
      </c>
      <c r="B467" s="15" t="s">
        <v>831</v>
      </c>
      <c r="C467" s="14">
        <v>0</v>
      </c>
      <c r="D467" s="14">
        <v>0</v>
      </c>
      <c r="E467" s="14">
        <v>-4600000</v>
      </c>
      <c r="F467" s="17"/>
      <c r="G467" s="17"/>
    </row>
    <row r="468" spans="1:7" ht="51.6" customHeight="1" x14ac:dyDescent="0.3">
      <c r="A468" s="2" t="s">
        <v>874</v>
      </c>
      <c r="B468" s="15" t="s">
        <v>832</v>
      </c>
      <c r="C468" s="14">
        <v>0</v>
      </c>
      <c r="D468" s="14">
        <v>0</v>
      </c>
      <c r="E468" s="14">
        <v>-6311073.5099999998</v>
      </c>
      <c r="F468" s="17"/>
      <c r="G468" s="17"/>
    </row>
    <row r="469" spans="1:7" ht="46.8" x14ac:dyDescent="0.3">
      <c r="A469" s="2" t="s">
        <v>978</v>
      </c>
      <c r="B469" s="3" t="s">
        <v>979</v>
      </c>
      <c r="C469" s="14">
        <v>-105800</v>
      </c>
      <c r="D469" s="14">
        <v>0</v>
      </c>
      <c r="E469" s="14">
        <v>0</v>
      </c>
      <c r="F469" s="17"/>
      <c r="G469" s="17">
        <f t="shared" si="32"/>
        <v>0</v>
      </c>
    </row>
    <row r="470" spans="1:7" ht="46.8" x14ac:dyDescent="0.3">
      <c r="A470" s="2" t="s">
        <v>872</v>
      </c>
      <c r="B470" s="15" t="s">
        <v>875</v>
      </c>
      <c r="C470" s="14">
        <v>0</v>
      </c>
      <c r="D470" s="14">
        <v>0</v>
      </c>
      <c r="E470" s="14">
        <v>-1518064.76</v>
      </c>
      <c r="F470" s="17"/>
      <c r="G470" s="17"/>
    </row>
    <row r="471" spans="1:7" ht="31.2" x14ac:dyDescent="0.3">
      <c r="A471" s="2" t="s">
        <v>873</v>
      </c>
      <c r="B471" s="15" t="s">
        <v>876</v>
      </c>
      <c r="C471" s="14">
        <v>-50181.45</v>
      </c>
      <c r="D471" s="14">
        <v>0</v>
      </c>
      <c r="E471" s="14">
        <v>-98168.74</v>
      </c>
      <c r="F471" s="17"/>
      <c r="G471" s="17">
        <f t="shared" si="32"/>
        <v>195.62754762965201</v>
      </c>
    </row>
    <row r="472" spans="1:7" ht="46.8" x14ac:dyDescent="0.3">
      <c r="A472" s="2" t="s">
        <v>524</v>
      </c>
      <c r="B472" s="15" t="s">
        <v>525</v>
      </c>
      <c r="C472" s="14">
        <v>-2300922.2799999998</v>
      </c>
      <c r="D472" s="14">
        <v>0</v>
      </c>
      <c r="E472" s="14">
        <v>-1800110.64</v>
      </c>
      <c r="F472" s="17"/>
      <c r="G472" s="17">
        <f t="shared" si="32"/>
        <v>78.234308722500614</v>
      </c>
    </row>
    <row r="473" spans="1:7" ht="38.4" customHeight="1" x14ac:dyDescent="0.3">
      <c r="A473" s="2" t="s">
        <v>836</v>
      </c>
      <c r="B473" s="15" t="s">
        <v>835</v>
      </c>
      <c r="C473" s="14">
        <v>0</v>
      </c>
      <c r="D473" s="14">
        <v>0</v>
      </c>
      <c r="E473" s="14">
        <v>-2998236.03</v>
      </c>
      <c r="F473" s="17"/>
      <c r="G473" s="17"/>
    </row>
    <row r="474" spans="1:7" ht="31.2" x14ac:dyDescent="0.3">
      <c r="A474" s="2" t="s">
        <v>980</v>
      </c>
      <c r="B474" s="15" t="s">
        <v>981</v>
      </c>
      <c r="C474" s="14">
        <v>-419383.38</v>
      </c>
      <c r="D474" s="14">
        <v>0</v>
      </c>
      <c r="E474" s="14">
        <v>0</v>
      </c>
      <c r="F474" s="17"/>
      <c r="G474" s="17">
        <f t="shared" si="32"/>
        <v>0</v>
      </c>
    </row>
    <row r="475" spans="1:7" ht="36.6" customHeight="1" x14ac:dyDescent="0.3">
      <c r="A475" s="2" t="s">
        <v>877</v>
      </c>
      <c r="B475" s="15" t="s">
        <v>878</v>
      </c>
      <c r="C475" s="14">
        <v>-24976.16</v>
      </c>
      <c r="D475" s="14">
        <v>0</v>
      </c>
      <c r="E475" s="14">
        <v>-1373961.38</v>
      </c>
      <c r="F475" s="17"/>
      <c r="G475" s="17">
        <f t="shared" si="32"/>
        <v>5501.0913607215834</v>
      </c>
    </row>
    <row r="476" spans="1:7" ht="31.2" x14ac:dyDescent="0.3">
      <c r="A476" s="2" t="s">
        <v>526</v>
      </c>
      <c r="B476" s="3" t="s">
        <v>527</v>
      </c>
      <c r="C476" s="14">
        <v>-2236.46</v>
      </c>
      <c r="D476" s="14">
        <v>0</v>
      </c>
      <c r="E476" s="14">
        <v>-16436.89</v>
      </c>
      <c r="F476" s="17"/>
      <c r="G476" s="17">
        <f t="shared" si="32"/>
        <v>734.95121754916249</v>
      </c>
    </row>
    <row r="477" spans="1:7" ht="54" customHeight="1" x14ac:dyDescent="0.3">
      <c r="A477" s="2" t="s">
        <v>528</v>
      </c>
      <c r="B477" s="3" t="s">
        <v>529</v>
      </c>
      <c r="C477" s="14">
        <v>-2208901.89</v>
      </c>
      <c r="D477" s="14">
        <v>-21811.919999999998</v>
      </c>
      <c r="E477" s="14">
        <v>-1745026.93</v>
      </c>
      <c r="F477" s="17">
        <f t="shared" si="30"/>
        <v>8000.3361923205293</v>
      </c>
      <c r="G477" s="17">
        <f t="shared" si="32"/>
        <v>78.999748150878716</v>
      </c>
    </row>
    <row r="478" spans="1:7" ht="31.2" x14ac:dyDescent="0.3">
      <c r="A478" s="2" t="s">
        <v>369</v>
      </c>
      <c r="B478" s="3" t="s">
        <v>172</v>
      </c>
      <c r="C478" s="14">
        <v>-575029.29</v>
      </c>
      <c r="D478" s="14">
        <v>-448.42</v>
      </c>
      <c r="E478" s="14">
        <v>-1011099.73</v>
      </c>
      <c r="F478" s="17">
        <f t="shared" ref="F478:F495" si="33">E478/D478*100</f>
        <v>225480.51603407518</v>
      </c>
      <c r="G478" s="17">
        <f t="shared" si="32"/>
        <v>175.83447444911891</v>
      </c>
    </row>
    <row r="479" spans="1:7" ht="93.6" x14ac:dyDescent="0.3">
      <c r="A479" s="2" t="s">
        <v>694</v>
      </c>
      <c r="B479" s="3" t="s">
        <v>693</v>
      </c>
      <c r="C479" s="14">
        <v>-11863.27</v>
      </c>
      <c r="D479" s="14">
        <v>0</v>
      </c>
      <c r="E479" s="14">
        <v>-75995.460000000006</v>
      </c>
      <c r="F479" s="17"/>
      <c r="G479" s="17">
        <f t="shared" si="32"/>
        <v>640.59454096551804</v>
      </c>
    </row>
    <row r="480" spans="1:7" ht="62.4" x14ac:dyDescent="0.3">
      <c r="A480" s="2" t="s">
        <v>370</v>
      </c>
      <c r="B480" s="3" t="s">
        <v>161</v>
      </c>
      <c r="C480" s="14">
        <v>-618139.27</v>
      </c>
      <c r="D480" s="14">
        <v>-159680.48000000001</v>
      </c>
      <c r="E480" s="14">
        <v>-3323836.16</v>
      </c>
      <c r="F480" s="17">
        <f t="shared" si="33"/>
        <v>2081.5544642651375</v>
      </c>
      <c r="G480" s="17">
        <f t="shared" si="32"/>
        <v>537.71638873550285</v>
      </c>
    </row>
    <row r="481" spans="1:7" ht="109.2" x14ac:dyDescent="0.3">
      <c r="A481" s="2" t="s">
        <v>530</v>
      </c>
      <c r="B481" s="3" t="s">
        <v>541</v>
      </c>
      <c r="C481" s="14">
        <v>-227794.29</v>
      </c>
      <c r="D481" s="14">
        <v>0</v>
      </c>
      <c r="E481" s="14">
        <v>-251908.15</v>
      </c>
      <c r="F481" s="17"/>
      <c r="G481" s="17">
        <f t="shared" si="32"/>
        <v>110.58580528950044</v>
      </c>
    </row>
    <row r="482" spans="1:7" ht="62.4" x14ac:dyDescent="0.3">
      <c r="A482" s="2" t="s">
        <v>697</v>
      </c>
      <c r="B482" s="3" t="s">
        <v>695</v>
      </c>
      <c r="C482" s="14">
        <v>-864.71</v>
      </c>
      <c r="D482" s="14">
        <v>0</v>
      </c>
      <c r="E482" s="14">
        <v>-1.68</v>
      </c>
      <c r="F482" s="17"/>
      <c r="G482" s="17">
        <f t="shared" si="32"/>
        <v>0.19428478912005182</v>
      </c>
    </row>
    <row r="483" spans="1:7" ht="62.4" x14ac:dyDescent="0.3">
      <c r="A483" s="2" t="s">
        <v>698</v>
      </c>
      <c r="B483" s="3" t="s">
        <v>696</v>
      </c>
      <c r="C483" s="14">
        <v>-358.33</v>
      </c>
      <c r="D483" s="14">
        <v>0</v>
      </c>
      <c r="E483" s="14">
        <v>-1413.23</v>
      </c>
      <c r="F483" s="17"/>
      <c r="G483" s="17">
        <f t="shared" si="32"/>
        <v>394.39343621801135</v>
      </c>
    </row>
    <row r="484" spans="1:7" ht="46.8" x14ac:dyDescent="0.3">
      <c r="A484" s="2" t="s">
        <v>879</v>
      </c>
      <c r="B484" s="3" t="s">
        <v>880</v>
      </c>
      <c r="C484" s="14">
        <v>-47891.17</v>
      </c>
      <c r="D484" s="14">
        <v>0</v>
      </c>
      <c r="E484" s="14">
        <v>-22922.65</v>
      </c>
      <c r="F484" s="17"/>
      <c r="G484" s="17">
        <f t="shared" si="32"/>
        <v>47.864042578203879</v>
      </c>
    </row>
    <row r="485" spans="1:7" ht="46.8" x14ac:dyDescent="0.3">
      <c r="A485" s="2" t="s">
        <v>982</v>
      </c>
      <c r="B485" s="3" t="s">
        <v>983</v>
      </c>
      <c r="C485" s="14">
        <v>-1480</v>
      </c>
      <c r="D485" s="14">
        <v>0</v>
      </c>
      <c r="E485" s="14">
        <v>0</v>
      </c>
      <c r="F485" s="17"/>
      <c r="G485" s="17">
        <f t="shared" si="32"/>
        <v>0</v>
      </c>
    </row>
    <row r="486" spans="1:7" ht="69.599999999999994" customHeight="1" x14ac:dyDescent="0.3">
      <c r="A486" s="2" t="s">
        <v>839</v>
      </c>
      <c r="B486" s="3" t="s">
        <v>837</v>
      </c>
      <c r="C486" s="14">
        <v>0</v>
      </c>
      <c r="D486" s="14">
        <v>0</v>
      </c>
      <c r="E486" s="14">
        <v>-1512.36</v>
      </c>
      <c r="F486" s="17"/>
      <c r="G486" s="17"/>
    </row>
    <row r="487" spans="1:7" ht="31.2" x14ac:dyDescent="0.3">
      <c r="A487" s="2" t="s">
        <v>984</v>
      </c>
      <c r="B487" s="3" t="s">
        <v>985</v>
      </c>
      <c r="C487" s="14">
        <v>-24867.49</v>
      </c>
      <c r="D487" s="14">
        <v>0</v>
      </c>
      <c r="E487" s="14">
        <v>0</v>
      </c>
      <c r="F487" s="17"/>
      <c r="G487" s="17">
        <f t="shared" si="32"/>
        <v>0</v>
      </c>
    </row>
    <row r="488" spans="1:7" ht="46.8" x14ac:dyDescent="0.3">
      <c r="A488" s="2" t="s">
        <v>986</v>
      </c>
      <c r="B488" s="3" t="s">
        <v>987</v>
      </c>
      <c r="C488" s="14">
        <v>-18934.29</v>
      </c>
      <c r="D488" s="14">
        <v>0</v>
      </c>
      <c r="E488" s="14">
        <v>0</v>
      </c>
      <c r="F488" s="17"/>
      <c r="G488" s="17">
        <f t="shared" si="32"/>
        <v>0</v>
      </c>
    </row>
    <row r="489" spans="1:7" ht="52.2" customHeight="1" x14ac:dyDescent="0.3">
      <c r="A489" s="2" t="s">
        <v>840</v>
      </c>
      <c r="B489" s="3" t="s">
        <v>838</v>
      </c>
      <c r="C489" s="14">
        <v>0</v>
      </c>
      <c r="D489" s="14">
        <v>0</v>
      </c>
      <c r="E489" s="14">
        <v>-5445061.7800000003</v>
      </c>
      <c r="F489" s="17"/>
      <c r="G489" s="17"/>
    </row>
    <row r="490" spans="1:7" ht="99" customHeight="1" x14ac:dyDescent="0.3">
      <c r="A490" s="2" t="s">
        <v>843</v>
      </c>
      <c r="B490" s="3" t="s">
        <v>841</v>
      </c>
      <c r="C490" s="14">
        <v>0</v>
      </c>
      <c r="D490" s="14">
        <v>-845125.07</v>
      </c>
      <c r="E490" s="14">
        <v>-845125.07</v>
      </c>
      <c r="F490" s="17">
        <f>E490/D490*100</f>
        <v>100</v>
      </c>
      <c r="G490" s="17"/>
    </row>
    <row r="491" spans="1:7" ht="147" customHeight="1" x14ac:dyDescent="0.3">
      <c r="A491" s="2" t="s">
        <v>844</v>
      </c>
      <c r="B491" s="3" t="s">
        <v>842</v>
      </c>
      <c r="C491" s="14">
        <v>0</v>
      </c>
      <c r="D491" s="14">
        <v>0</v>
      </c>
      <c r="E491" s="14">
        <v>-71879.03</v>
      </c>
      <c r="F491" s="17"/>
      <c r="G491" s="17"/>
    </row>
    <row r="492" spans="1:7" ht="84" customHeight="1" x14ac:dyDescent="0.3">
      <c r="A492" s="2" t="s">
        <v>846</v>
      </c>
      <c r="B492" s="3" t="s">
        <v>845</v>
      </c>
      <c r="C492" s="14">
        <v>0</v>
      </c>
      <c r="D492" s="14">
        <v>0</v>
      </c>
      <c r="E492" s="14">
        <v>-16423.55</v>
      </c>
      <c r="F492" s="17"/>
      <c r="G492" s="17"/>
    </row>
    <row r="493" spans="1:7" ht="46.8" x14ac:dyDescent="0.3">
      <c r="A493" s="2" t="s">
        <v>881</v>
      </c>
      <c r="B493" s="3" t="s">
        <v>882</v>
      </c>
      <c r="C493" s="14">
        <v>-787174.96</v>
      </c>
      <c r="D493" s="14">
        <v>0</v>
      </c>
      <c r="E493" s="14">
        <v>-1872392.9</v>
      </c>
      <c r="F493" s="17"/>
      <c r="G493" s="17">
        <f t="shared" si="32"/>
        <v>237.86235527613835</v>
      </c>
    </row>
    <row r="494" spans="1:7" ht="46.8" x14ac:dyDescent="0.3">
      <c r="A494" s="2" t="s">
        <v>531</v>
      </c>
      <c r="B494" s="15" t="s">
        <v>532</v>
      </c>
      <c r="C494" s="14">
        <v>-204409.84</v>
      </c>
      <c r="D494" s="14">
        <v>0</v>
      </c>
      <c r="E494" s="14">
        <v>-3407716.1</v>
      </c>
      <c r="F494" s="17"/>
      <c r="G494" s="17">
        <f t="shared" si="32"/>
        <v>1667.0998323759757</v>
      </c>
    </row>
    <row r="495" spans="1:7" ht="20.25" customHeight="1" x14ac:dyDescent="0.3">
      <c r="A495" s="22" t="s">
        <v>43</v>
      </c>
      <c r="B495" s="23"/>
      <c r="C495" s="13">
        <f>C4+C225</f>
        <v>33554456292.310001</v>
      </c>
      <c r="D495" s="13">
        <f>D4+D225</f>
        <v>75148743723.940002</v>
      </c>
      <c r="E495" s="13">
        <f>E4+E225</f>
        <v>35641912440.349998</v>
      </c>
      <c r="F495" s="18">
        <f t="shared" si="33"/>
        <v>47.428487389331593</v>
      </c>
      <c r="G495" s="18">
        <f t="shared" si="32"/>
        <v>106.22109960553405</v>
      </c>
    </row>
    <row r="498" spans="2:6" x14ac:dyDescent="0.3">
      <c r="E498" s="9"/>
    </row>
    <row r="499" spans="2:6" x14ac:dyDescent="0.3">
      <c r="B499" s="11"/>
      <c r="C499" s="11"/>
      <c r="E499" s="6"/>
      <c r="F499" s="6"/>
    </row>
    <row r="503" spans="2:6" x14ac:dyDescent="0.3">
      <c r="B503" s="12"/>
      <c r="C503" s="12"/>
      <c r="D503" s="5"/>
    </row>
    <row r="504" spans="2:6" x14ac:dyDescent="0.3">
      <c r="B504" s="12"/>
      <c r="C504" s="12"/>
      <c r="D504" s="5"/>
    </row>
  </sheetData>
  <mergeCells count="3">
    <mergeCell ref="A495:B495"/>
    <mergeCell ref="A2:G2"/>
    <mergeCell ref="A1:G1"/>
  </mergeCells>
  <pageMargins left="0.27" right="0.28999999999999998" top="0.31496062992125984" bottom="0.27559055118110237" header="0.15748031496062992" footer="0.15748031496062992"/>
  <pageSetup paperSize="9" scale="7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2021-07-27T06:48:17Z</cp:lastPrinted>
  <dcterms:created xsi:type="dcterms:W3CDTF">2018-12-25T15:55:39Z</dcterms:created>
  <dcterms:modified xsi:type="dcterms:W3CDTF">2021-07-27T11:46:12Z</dcterms:modified>
</cp:coreProperties>
</file>